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4400" yWindow="-15" windowWidth="14445" windowHeight="14805"/>
  </bookViews>
  <sheets>
    <sheet name="730418（20191223～）" sheetId="9" r:id="rId1"/>
  </sheets>
  <definedNames>
    <definedName name="_xlnm.Print_Area" localSheetId="0">'730418（20191223～）'!$A$1:$AJ$58</definedName>
    <definedName name="文字一覧" localSheetId="0">'730418（20191223～）'!$A$60:$C$213</definedName>
    <definedName name="文字一覧">#REF!</definedName>
  </definedNames>
  <calcPr calcId="125725"/>
</workbook>
</file>

<file path=xl/calcChain.xml><?xml version="1.0" encoding="utf-8"?>
<calcChain xmlns="http://schemas.openxmlformats.org/spreadsheetml/2006/main">
  <c r="F105" i="9"/>
  <c r="F83"/>
  <c r="U83" s="1"/>
  <c r="F80"/>
  <c r="P80" s="1"/>
  <c r="AB77"/>
  <c r="P77"/>
  <c r="Y77" s="1"/>
  <c r="AB21" s="1"/>
  <c r="F77"/>
  <c r="T77" s="1"/>
  <c r="Y64"/>
  <c r="Y65" s="1"/>
  <c r="I64"/>
  <c r="I65" s="1"/>
  <c r="F60"/>
  <c r="AH64" s="1"/>
  <c r="AH65" s="1"/>
  <c r="AJ49"/>
  <c r="AI49"/>
  <c r="AH49"/>
  <c r="AG49"/>
  <c r="AF49"/>
  <c r="AE49"/>
  <c r="AD49"/>
  <c r="AC49"/>
  <c r="AB49"/>
  <c r="AA49"/>
  <c r="Z49"/>
  <c r="Y49"/>
  <c r="X49"/>
  <c r="W49"/>
  <c r="V49"/>
  <c r="U49"/>
  <c r="T49"/>
  <c r="S49"/>
  <c r="R49"/>
  <c r="Q49"/>
  <c r="P49"/>
  <c r="O49"/>
  <c r="N49"/>
  <c r="M49"/>
  <c r="L49"/>
  <c r="K49"/>
  <c r="J49"/>
  <c r="I49"/>
  <c r="H49"/>
  <c r="G49"/>
  <c r="F49"/>
  <c r="E49"/>
  <c r="D49"/>
  <c r="S24"/>
  <c r="R24"/>
  <c r="Q24"/>
  <c r="P24"/>
  <c r="O24"/>
  <c r="N24"/>
  <c r="M24"/>
  <c r="I24"/>
  <c r="H24"/>
  <c r="G24"/>
  <c r="X22"/>
  <c r="X18"/>
  <c r="X77" l="1"/>
  <c r="AA21" s="1"/>
  <c r="U64"/>
  <c r="U65" s="1"/>
  <c r="U67" s="1"/>
  <c r="U68" s="1"/>
  <c r="U77"/>
  <c r="AG64"/>
  <c r="AG65" s="1"/>
  <c r="AG66" s="1"/>
  <c r="Q64"/>
  <c r="Q65" s="1"/>
  <c r="S77"/>
  <c r="M64"/>
  <c r="M65" s="1"/>
  <c r="M67" s="1"/>
  <c r="M68" s="1"/>
  <c r="AC64"/>
  <c r="AC65" s="1"/>
  <c r="R77"/>
  <c r="AH66"/>
  <c r="AH67"/>
  <c r="AH68" s="1"/>
  <c r="Q66"/>
  <c r="Q67"/>
  <c r="Q68" s="1"/>
  <c r="AG67"/>
  <c r="AG68" s="1"/>
  <c r="V80"/>
  <c r="AH21" s="1"/>
  <c r="W80"/>
  <c r="AI21" s="1"/>
  <c r="X80"/>
  <c r="AJ21" s="1"/>
  <c r="M66"/>
  <c r="AC67"/>
  <c r="AC68" s="1"/>
  <c r="AC66"/>
  <c r="I67"/>
  <c r="I68" s="1"/>
  <c r="I66"/>
  <c r="Y67"/>
  <c r="Y68" s="1"/>
  <c r="Y66"/>
  <c r="H64"/>
  <c r="H65" s="1"/>
  <c r="L64"/>
  <c r="L65" s="1"/>
  <c r="P64"/>
  <c r="P65" s="1"/>
  <c r="T64"/>
  <c r="T65" s="1"/>
  <c r="X64"/>
  <c r="X65" s="1"/>
  <c r="AB64"/>
  <c r="AB65" s="1"/>
  <c r="AF64"/>
  <c r="AF65" s="1"/>
  <c r="AJ64"/>
  <c r="AJ65" s="1"/>
  <c r="W77"/>
  <c r="Z21" s="1"/>
  <c r="S80"/>
  <c r="S83"/>
  <c r="W83"/>
  <c r="T80"/>
  <c r="X83"/>
  <c r="G64"/>
  <c r="G65" s="1"/>
  <c r="K64"/>
  <c r="K65" s="1"/>
  <c r="O64"/>
  <c r="O65" s="1"/>
  <c r="S64"/>
  <c r="S65" s="1"/>
  <c r="W64"/>
  <c r="W65" s="1"/>
  <c r="AA64"/>
  <c r="AA65" s="1"/>
  <c r="AE64"/>
  <c r="AE65" s="1"/>
  <c r="AI64"/>
  <c r="AI65" s="1"/>
  <c r="Z77"/>
  <c r="AC21" s="1"/>
  <c r="R80"/>
  <c r="R83"/>
  <c r="V83"/>
  <c r="T83"/>
  <c r="J64"/>
  <c r="J65" s="1"/>
  <c r="N64"/>
  <c r="N65" s="1"/>
  <c r="R64"/>
  <c r="R65" s="1"/>
  <c r="V64"/>
  <c r="V65" s="1"/>
  <c r="Z64"/>
  <c r="Z65" s="1"/>
  <c r="AD64"/>
  <c r="AD65" s="1"/>
  <c r="P83"/>
  <c r="U66" l="1"/>
  <c r="AD83"/>
  <c r="AH22" s="1"/>
  <c r="Z83"/>
  <c r="AD22" s="1"/>
  <c r="AE83"/>
  <c r="AI22" s="1"/>
  <c r="AA83"/>
  <c r="AE22" s="1"/>
  <c r="AF83"/>
  <c r="AJ22" s="1"/>
  <c r="AB83"/>
  <c r="AF22" s="1"/>
  <c r="AC83"/>
  <c r="AG22" s="1"/>
  <c r="R66"/>
  <c r="R67"/>
  <c r="R68" s="1"/>
  <c r="AI66"/>
  <c r="AI67"/>
  <c r="AI68" s="1"/>
  <c r="S67"/>
  <c r="S68" s="1"/>
  <c r="S66"/>
  <c r="AB67"/>
  <c r="AB68" s="1"/>
  <c r="AB66"/>
  <c r="L67"/>
  <c r="L68" s="1"/>
  <c r="L66"/>
  <c r="V66"/>
  <c r="V67"/>
  <c r="V68" s="1"/>
  <c r="W66"/>
  <c r="W67"/>
  <c r="W68" s="1"/>
  <c r="G66"/>
  <c r="G67"/>
  <c r="G68" s="1"/>
  <c r="AF67"/>
  <c r="AF68" s="1"/>
  <c r="AF66"/>
  <c r="P67"/>
  <c r="P68" s="1"/>
  <c r="P66"/>
  <c r="Z66"/>
  <c r="Z67"/>
  <c r="Z68" s="1"/>
  <c r="J66"/>
  <c r="J67"/>
  <c r="J68" s="1"/>
  <c r="AA66"/>
  <c r="AA67"/>
  <c r="AA68" s="1"/>
  <c r="K66"/>
  <c r="K67"/>
  <c r="K68" s="1"/>
  <c r="AJ67"/>
  <c r="AJ68" s="1"/>
  <c r="AJ66"/>
  <c r="T67"/>
  <c r="T68" s="1"/>
  <c r="T66"/>
  <c r="AD66"/>
  <c r="AD67"/>
  <c r="AD68" s="1"/>
  <c r="N66"/>
  <c r="N67"/>
  <c r="N68" s="1"/>
  <c r="AE66"/>
  <c r="AE67"/>
  <c r="AE68" s="1"/>
  <c r="O66"/>
  <c r="O67"/>
  <c r="O68" s="1"/>
  <c r="X67"/>
  <c r="X68" s="1"/>
  <c r="X66"/>
  <c r="H67"/>
  <c r="H68" s="1"/>
  <c r="H66"/>
  <c r="F71" l="1"/>
  <c r="T20" l="1"/>
  <c r="L20"/>
  <c r="D20"/>
  <c r="P19"/>
  <c r="H19"/>
  <c r="V17"/>
  <c r="N17"/>
  <c r="F17"/>
  <c r="T17"/>
  <c r="V20"/>
  <c r="N20"/>
  <c r="F20"/>
  <c r="R19"/>
  <c r="J19"/>
  <c r="P17"/>
  <c r="H17"/>
  <c r="R20"/>
  <c r="N19"/>
  <c r="F19"/>
  <c r="L17"/>
  <c r="P20"/>
  <c r="H20"/>
  <c r="T19"/>
  <c r="L19"/>
  <c r="D19"/>
  <c r="R17"/>
  <c r="J17"/>
  <c r="V19"/>
  <c r="D17"/>
  <c r="J20"/>
</calcChain>
</file>

<file path=xl/sharedStrings.xml><?xml version="1.0" encoding="utf-8"?>
<sst xmlns="http://schemas.openxmlformats.org/spreadsheetml/2006/main" count="590" uniqueCount="269">
  <si>
    <t>保険料等返金指図書</t>
    <phoneticPr fontId="1"/>
  </si>
  <si>
    <t>太枠内を訂正する場合、「個人」は訂正署名（フルネーム）、もしくは訂正印を押印ください。「法人」はご契約者（請求者）欄の印と同一印を押印ください。</t>
    <rPh sb="18" eb="20">
      <t>ショメイ</t>
    </rPh>
    <rPh sb="49" eb="52">
      <t>ケイヤクシャ</t>
    </rPh>
    <phoneticPr fontId="1"/>
  </si>
  <si>
    <t>ご契約者（請求者）</t>
    <rPh sb="1" eb="4">
      <t>ケイヤクシャ</t>
    </rPh>
    <rPh sb="5" eb="8">
      <t>セイキュウシャ</t>
    </rPh>
    <phoneticPr fontId="1"/>
  </si>
  <si>
    <t>住所</t>
    <rPh sb="0" eb="2">
      <t>ジュウショ</t>
    </rPh>
    <phoneticPr fontId="1"/>
  </si>
  <si>
    <t>氏名</t>
    <rPh sb="0" eb="2">
      <t>シメイ</t>
    </rPh>
    <phoneticPr fontId="1"/>
  </si>
  <si>
    <t>返金先口座</t>
    <rPh sb="0" eb="2">
      <t>ヘンキン</t>
    </rPh>
    <rPh sb="2" eb="3">
      <t>サキ</t>
    </rPh>
    <rPh sb="3" eb="5">
      <t>コウザ</t>
    </rPh>
    <phoneticPr fontId="1"/>
  </si>
  <si>
    <r>
      <t>（カタカナで記入）</t>
    </r>
    <r>
      <rPr>
        <sz val="7"/>
        <rFont val="ＭＳ Ｐゴシック"/>
        <family val="3"/>
        <charset val="128"/>
      </rPr>
      <t xml:space="preserve">
</t>
    </r>
    <r>
      <rPr>
        <sz val="8"/>
        <rFont val="ＭＳ Ｐゴシック"/>
        <family val="3"/>
        <charset val="128"/>
      </rPr>
      <t>口座名義人</t>
    </r>
    <rPh sb="6" eb="8">
      <t>キニュウ</t>
    </rPh>
    <rPh sb="10" eb="12">
      <t>コウザ</t>
    </rPh>
    <rPh sb="12" eb="14">
      <t>メイギ</t>
    </rPh>
    <rPh sb="14" eb="15">
      <t>ニン</t>
    </rPh>
    <phoneticPr fontId="1"/>
  </si>
  <si>
    <t>続 柄  （該当に○をしてください）</t>
    <rPh sb="0" eb="1">
      <t>ゾク</t>
    </rPh>
    <rPh sb="2" eb="3">
      <t>エ</t>
    </rPh>
    <rPh sb="6" eb="8">
      <t>ガイトウ</t>
    </rPh>
    <phoneticPr fontId="1"/>
  </si>
  <si>
    <t>預金口座</t>
    <rPh sb="0" eb="2">
      <t>ヨキン</t>
    </rPh>
    <rPh sb="2" eb="4">
      <t>コウザ</t>
    </rPh>
    <phoneticPr fontId="1"/>
  </si>
  <si>
    <t>金融機関コード</t>
    <rPh sb="0" eb="2">
      <t>キンユウ</t>
    </rPh>
    <rPh sb="2" eb="4">
      <t>キカン</t>
    </rPh>
    <phoneticPr fontId="1"/>
  </si>
  <si>
    <t>支店コード</t>
    <rPh sb="0" eb="2">
      <t>シテン</t>
    </rPh>
    <phoneticPr fontId="1"/>
  </si>
  <si>
    <t>預金
種類</t>
    <rPh sb="0" eb="2">
      <t>ヨキン</t>
    </rPh>
    <rPh sb="3" eb="5">
      <t>シュルイ</t>
    </rPh>
    <phoneticPr fontId="1"/>
  </si>
  <si>
    <t>口座
番号</t>
    <rPh sb="0" eb="2">
      <t>コウザ</t>
    </rPh>
    <rPh sb="3" eb="5">
      <t>バンゴウ</t>
    </rPh>
    <phoneticPr fontId="1"/>
  </si>
  <si>
    <t>ゆうちょ
銀行※</t>
    <rPh sb="5" eb="7">
      <t>ギンコウ</t>
    </rPh>
    <phoneticPr fontId="1"/>
  </si>
  <si>
    <t>通帳
記号</t>
    <rPh sb="0" eb="2">
      <t>ツウチョウ</t>
    </rPh>
    <rPh sb="3" eb="5">
      <t>キゴウ</t>
    </rPh>
    <phoneticPr fontId="1"/>
  </si>
  <si>
    <t>通帳
番号</t>
    <rPh sb="0" eb="2">
      <t>ツウチョウ</t>
    </rPh>
    <rPh sb="3" eb="5">
      <t>バンゴウ</t>
    </rPh>
    <phoneticPr fontId="1"/>
  </si>
  <si>
    <t>0</t>
    <phoneticPr fontId="1"/>
  </si>
  <si>
    <t>↑※通帳の表紙裏面の「記号」「番号」をご記入ください。</t>
    <rPh sb="2" eb="4">
      <t>ツウチョウ</t>
    </rPh>
    <rPh sb="5" eb="7">
      <t>ヒョウシ</t>
    </rPh>
    <rPh sb="7" eb="9">
      <t>ウラメン</t>
    </rPh>
    <rPh sb="11" eb="13">
      <t>キゴウ</t>
    </rPh>
    <rPh sb="15" eb="17">
      <t>バンゴウ</t>
    </rPh>
    <rPh sb="20" eb="22">
      <t>キニュウ</t>
    </rPh>
    <phoneticPr fontId="1"/>
  </si>
  <si>
    <t>お支払額</t>
    <rPh sb="1" eb="3">
      <t>シハライ</t>
    </rPh>
    <rPh sb="3" eb="4">
      <t>ガク</t>
    </rPh>
    <phoneticPr fontId="1"/>
  </si>
  <si>
    <t>※必ず￥を入れてください。
※右詰めでご記入ください。</t>
    <rPh sb="1" eb="2">
      <t>カナラ</t>
    </rPh>
    <rPh sb="5" eb="6">
      <t>イ</t>
    </rPh>
    <rPh sb="15" eb="16">
      <t>ミギ</t>
    </rPh>
    <rPh sb="16" eb="17">
      <t>ツ</t>
    </rPh>
    <rPh sb="20" eb="22">
      <t>キニュウ</t>
    </rPh>
    <phoneticPr fontId="1"/>
  </si>
  <si>
    <t>申込番号/
証券番号
（記入必須）（※）</t>
    <rPh sb="0" eb="2">
      <t>モウシコミ</t>
    </rPh>
    <rPh sb="2" eb="4">
      <t>バンゴウ</t>
    </rPh>
    <rPh sb="12" eb="14">
      <t>キニュウ</t>
    </rPh>
    <rPh sb="14" eb="16">
      <t>ヒッス</t>
    </rPh>
    <phoneticPr fontId="1"/>
  </si>
  <si>
    <t>(1)</t>
    <phoneticPr fontId="1"/>
  </si>
  <si>
    <t>(2)</t>
    <phoneticPr fontId="1"/>
  </si>
  <si>
    <t>(3)</t>
    <phoneticPr fontId="1"/>
  </si>
  <si>
    <t>受　付　日</t>
    <rPh sb="0" eb="1">
      <t>ウケ</t>
    </rPh>
    <rPh sb="2" eb="3">
      <t>ヅケ</t>
    </rPh>
    <rPh sb="4" eb="5">
      <t>ヒ</t>
    </rPh>
    <phoneticPr fontId="1"/>
  </si>
  <si>
    <t>貴社からの返金は、以下のとおり送金してください。</t>
    <rPh sb="5" eb="7">
      <t>ヘンキン</t>
    </rPh>
    <rPh sb="9" eb="11">
      <t>イカ</t>
    </rPh>
    <rPh sb="15" eb="17">
      <t>ソウキン</t>
    </rPh>
    <phoneticPr fontId="1"/>
  </si>
  <si>
    <t>「請求日」「ご契約者（請求者）」「返金先口座」「お支払額」をボールペンでご記入ください。</t>
    <rPh sb="1" eb="3">
      <t>セイキュウ</t>
    </rPh>
    <rPh sb="3" eb="4">
      <t>ビ</t>
    </rPh>
    <rPh sb="11" eb="14">
      <t>セイキュウシャ</t>
    </rPh>
    <rPh sb="20" eb="22">
      <t>コウザ</t>
    </rPh>
    <rPh sb="25" eb="27">
      <t>シハラ</t>
    </rPh>
    <rPh sb="27" eb="28">
      <t>ガク</t>
    </rPh>
    <phoneticPr fontId="1"/>
  </si>
  <si>
    <t>①保険料等の返金   ②その他保険に関連･付随する業務等</t>
    <rPh sb="27" eb="28">
      <t>トウ</t>
    </rPh>
    <phoneticPr fontId="1"/>
  </si>
  <si>
    <t>※【自署】欄はご契約者（請求者）様ご自身がご記入ください。（当社で定める保険料等返金指図書取付基準に基づきます）</t>
    <rPh sb="2" eb="4">
      <t>ジショ</t>
    </rPh>
    <rPh sb="5" eb="6">
      <t>ラン</t>
    </rPh>
    <rPh sb="8" eb="10">
      <t>ケイヤク</t>
    </rPh>
    <rPh sb="10" eb="11">
      <t>シャ</t>
    </rPh>
    <rPh sb="12" eb="15">
      <t>セイキュウシャ</t>
    </rPh>
    <rPh sb="16" eb="17">
      <t>サマ</t>
    </rPh>
    <rPh sb="18" eb="20">
      <t>ジシン</t>
    </rPh>
    <rPh sb="22" eb="24">
      <t>キニュウ</t>
    </rPh>
    <rPh sb="30" eb="32">
      <t>トウシャ</t>
    </rPh>
    <rPh sb="33" eb="34">
      <t>サダ</t>
    </rPh>
    <rPh sb="36" eb="39">
      <t>ホケンリョウ</t>
    </rPh>
    <rPh sb="39" eb="40">
      <t>トウ</t>
    </rPh>
    <rPh sb="40" eb="42">
      <t>ヘンキン</t>
    </rPh>
    <rPh sb="42" eb="45">
      <t>サシズショ</t>
    </rPh>
    <rPh sb="45" eb="47">
      <t>トリツケ</t>
    </rPh>
    <rPh sb="47" eb="49">
      <t>キジュン</t>
    </rPh>
    <rPh sb="50" eb="51">
      <t>モト</t>
    </rPh>
    <phoneticPr fontId="1"/>
  </si>
  <si>
    <t>五十音</t>
    <rPh sb="0" eb="3">
      <t>ゴジュウオン</t>
    </rPh>
    <phoneticPr fontId="14"/>
  </si>
  <si>
    <t>分解１</t>
    <rPh sb="0" eb="2">
      <t>ブンカイ</t>
    </rPh>
    <phoneticPr fontId="14"/>
  </si>
  <si>
    <t>分解２</t>
    <rPh sb="0" eb="2">
      <t>ブンカイ</t>
    </rPh>
    <phoneticPr fontId="14"/>
  </si>
  <si>
    <t>ク</t>
    <phoneticPr fontId="14"/>
  </si>
  <si>
    <t>ナ</t>
    <phoneticPr fontId="14"/>
  </si>
  <si>
    <t>ユ</t>
    <phoneticPr fontId="14"/>
  </si>
  <si>
    <t>ロ</t>
    <phoneticPr fontId="14"/>
  </si>
  <si>
    <t>ヲ</t>
    <phoneticPr fontId="14"/>
  </si>
  <si>
    <t>ビ</t>
    <phoneticPr fontId="14"/>
  </si>
  <si>
    <t>プ</t>
    <phoneticPr fontId="14"/>
  </si>
  <si>
    <t>ポ</t>
    <phoneticPr fontId="14"/>
  </si>
  <si>
    <t>Ｂ</t>
    <phoneticPr fontId="14"/>
  </si>
  <si>
    <t>Ｖ</t>
    <phoneticPr fontId="14"/>
  </si>
  <si>
    <t>ｎ</t>
    <phoneticPr fontId="14"/>
  </si>
  <si>
    <t>ｒ</t>
    <phoneticPr fontId="14"/>
  </si>
  <si>
    <t>．</t>
    <phoneticPr fontId="14"/>
  </si>
  <si>
    <t>ア</t>
    <phoneticPr fontId="14"/>
  </si>
  <si>
    <t>★</t>
    <phoneticPr fontId="14"/>
  </si>
  <si>
    <t>イ</t>
    <phoneticPr fontId="14"/>
  </si>
  <si>
    <t>ウ</t>
    <phoneticPr fontId="14"/>
  </si>
  <si>
    <t>エ</t>
    <phoneticPr fontId="14"/>
  </si>
  <si>
    <t>オ</t>
    <phoneticPr fontId="14"/>
  </si>
  <si>
    <t>カ</t>
    <phoneticPr fontId="14"/>
  </si>
  <si>
    <t>キ</t>
    <phoneticPr fontId="14"/>
  </si>
  <si>
    <t>ケ</t>
    <phoneticPr fontId="14"/>
  </si>
  <si>
    <t>コ</t>
    <phoneticPr fontId="14"/>
  </si>
  <si>
    <t>サ</t>
    <phoneticPr fontId="14"/>
  </si>
  <si>
    <t>シ</t>
    <phoneticPr fontId="14"/>
  </si>
  <si>
    <t>ス</t>
    <phoneticPr fontId="14"/>
  </si>
  <si>
    <t>セ</t>
    <phoneticPr fontId="14"/>
  </si>
  <si>
    <t>ソ</t>
    <phoneticPr fontId="14"/>
  </si>
  <si>
    <t>タ</t>
    <phoneticPr fontId="14"/>
  </si>
  <si>
    <t>チ</t>
    <phoneticPr fontId="14"/>
  </si>
  <si>
    <t>ツ</t>
    <phoneticPr fontId="14"/>
  </si>
  <si>
    <t>テ</t>
    <phoneticPr fontId="14"/>
  </si>
  <si>
    <t>ト</t>
    <phoneticPr fontId="14"/>
  </si>
  <si>
    <t>ニ</t>
    <phoneticPr fontId="14"/>
  </si>
  <si>
    <t>ヌ</t>
    <phoneticPr fontId="14"/>
  </si>
  <si>
    <t>ネ</t>
    <phoneticPr fontId="14"/>
  </si>
  <si>
    <t>ノ</t>
    <phoneticPr fontId="14"/>
  </si>
  <si>
    <t>ハ</t>
    <phoneticPr fontId="14"/>
  </si>
  <si>
    <t>ヒ</t>
    <phoneticPr fontId="14"/>
  </si>
  <si>
    <t>フ</t>
    <phoneticPr fontId="14"/>
  </si>
  <si>
    <t>ヘ</t>
    <phoneticPr fontId="14"/>
  </si>
  <si>
    <t>ホ</t>
    <phoneticPr fontId="14"/>
  </si>
  <si>
    <t>マ</t>
    <phoneticPr fontId="14"/>
  </si>
  <si>
    <t>ミ</t>
    <phoneticPr fontId="14"/>
  </si>
  <si>
    <t>ム</t>
    <phoneticPr fontId="14"/>
  </si>
  <si>
    <t>メ</t>
    <phoneticPr fontId="14"/>
  </si>
  <si>
    <t>モ</t>
    <phoneticPr fontId="14"/>
  </si>
  <si>
    <t>ヤ</t>
    <phoneticPr fontId="14"/>
  </si>
  <si>
    <t>ヨ</t>
    <phoneticPr fontId="14"/>
  </si>
  <si>
    <t>ラ</t>
    <phoneticPr fontId="14"/>
  </si>
  <si>
    <t>リ</t>
    <phoneticPr fontId="14"/>
  </si>
  <si>
    <t>ル</t>
    <phoneticPr fontId="14"/>
  </si>
  <si>
    <t>レ</t>
    <phoneticPr fontId="14"/>
  </si>
  <si>
    <t>ワ</t>
    <phoneticPr fontId="14"/>
  </si>
  <si>
    <t>ン</t>
    <phoneticPr fontId="14"/>
  </si>
  <si>
    <t>ヴ</t>
    <phoneticPr fontId="14"/>
  </si>
  <si>
    <t>゛</t>
    <phoneticPr fontId="14"/>
  </si>
  <si>
    <t>ガ</t>
    <phoneticPr fontId="14"/>
  </si>
  <si>
    <t>ギ</t>
    <phoneticPr fontId="14"/>
  </si>
  <si>
    <t>グ</t>
    <phoneticPr fontId="14"/>
  </si>
  <si>
    <t>ゲ</t>
    <phoneticPr fontId="14"/>
  </si>
  <si>
    <t>ゴ</t>
    <phoneticPr fontId="14"/>
  </si>
  <si>
    <t>ザ</t>
    <phoneticPr fontId="14"/>
  </si>
  <si>
    <t>ジ</t>
    <phoneticPr fontId="14"/>
  </si>
  <si>
    <t>ズ</t>
    <phoneticPr fontId="14"/>
  </si>
  <si>
    <t>ゼ</t>
    <phoneticPr fontId="14"/>
  </si>
  <si>
    <t>ゾ</t>
    <phoneticPr fontId="14"/>
  </si>
  <si>
    <t>ダ</t>
    <phoneticPr fontId="14"/>
  </si>
  <si>
    <t>ヂ</t>
    <phoneticPr fontId="14"/>
  </si>
  <si>
    <t>ヅ</t>
    <phoneticPr fontId="14"/>
  </si>
  <si>
    <t>デ</t>
    <phoneticPr fontId="14"/>
  </si>
  <si>
    <t>ド</t>
    <phoneticPr fontId="14"/>
  </si>
  <si>
    <t>バ</t>
    <phoneticPr fontId="14"/>
  </si>
  <si>
    <t>ブ</t>
    <phoneticPr fontId="14"/>
  </si>
  <si>
    <t>ベ</t>
    <phoneticPr fontId="14"/>
  </si>
  <si>
    <t>ボ</t>
    <phoneticPr fontId="14"/>
  </si>
  <si>
    <t>ッ</t>
    <phoneticPr fontId="14"/>
  </si>
  <si>
    <t>ァ</t>
    <phoneticPr fontId="14"/>
  </si>
  <si>
    <t>ィ</t>
    <phoneticPr fontId="14"/>
  </si>
  <si>
    <t>ゥ</t>
    <phoneticPr fontId="14"/>
  </si>
  <si>
    <t>ェ</t>
    <phoneticPr fontId="14"/>
  </si>
  <si>
    <t>ォ</t>
    <phoneticPr fontId="14"/>
  </si>
  <si>
    <t>ャ</t>
    <phoneticPr fontId="14"/>
  </si>
  <si>
    <t>ュ</t>
    <phoneticPr fontId="14"/>
  </si>
  <si>
    <t>ョ</t>
    <phoneticPr fontId="14"/>
  </si>
  <si>
    <t>パ</t>
    <phoneticPr fontId="14"/>
  </si>
  <si>
    <t>゜</t>
    <phoneticPr fontId="14"/>
  </si>
  <si>
    <t>ピ</t>
    <phoneticPr fontId="14"/>
  </si>
  <si>
    <t>ペ</t>
    <phoneticPr fontId="14"/>
  </si>
  <si>
    <t>Ａ</t>
    <phoneticPr fontId="14"/>
  </si>
  <si>
    <t>Ｃ</t>
    <phoneticPr fontId="14"/>
  </si>
  <si>
    <t>Ｄ</t>
    <phoneticPr fontId="14"/>
  </si>
  <si>
    <t>Ｅ</t>
    <phoneticPr fontId="14"/>
  </si>
  <si>
    <t>Ｆ</t>
    <phoneticPr fontId="14"/>
  </si>
  <si>
    <t>Ｇ</t>
    <phoneticPr fontId="14"/>
  </si>
  <si>
    <t>Ｈ</t>
    <phoneticPr fontId="14"/>
  </si>
  <si>
    <t>Ｉ</t>
    <phoneticPr fontId="14"/>
  </si>
  <si>
    <t>Ｊ</t>
    <phoneticPr fontId="14"/>
  </si>
  <si>
    <t>Ｋ</t>
    <phoneticPr fontId="14"/>
  </si>
  <si>
    <t>Ｌ</t>
    <phoneticPr fontId="14"/>
  </si>
  <si>
    <t>Ｍ</t>
    <phoneticPr fontId="14"/>
  </si>
  <si>
    <t>Ｎ</t>
    <phoneticPr fontId="14"/>
  </si>
  <si>
    <t>Ｏ</t>
    <phoneticPr fontId="14"/>
  </si>
  <si>
    <t>Ｐ</t>
    <phoneticPr fontId="14"/>
  </si>
  <si>
    <t>Ｑ</t>
    <phoneticPr fontId="14"/>
  </si>
  <si>
    <t>Ｒ</t>
    <phoneticPr fontId="14"/>
  </si>
  <si>
    <t>Ｓ</t>
    <phoneticPr fontId="14"/>
  </si>
  <si>
    <t>Ｔ</t>
    <phoneticPr fontId="14"/>
  </si>
  <si>
    <t>Ｕ</t>
    <phoneticPr fontId="14"/>
  </si>
  <si>
    <t>Ｗ</t>
    <phoneticPr fontId="14"/>
  </si>
  <si>
    <t>Ｘ</t>
    <phoneticPr fontId="14"/>
  </si>
  <si>
    <t>Ｙ</t>
    <phoneticPr fontId="14"/>
  </si>
  <si>
    <t>Ｚ</t>
    <phoneticPr fontId="14"/>
  </si>
  <si>
    <t>ａ</t>
    <phoneticPr fontId="14"/>
  </si>
  <si>
    <t>ｂ</t>
    <phoneticPr fontId="14"/>
  </si>
  <si>
    <t>ｃ</t>
    <phoneticPr fontId="14"/>
  </si>
  <si>
    <t>ｄ</t>
    <phoneticPr fontId="14"/>
  </si>
  <si>
    <t>ｅ</t>
    <phoneticPr fontId="14"/>
  </si>
  <si>
    <t>ｆ</t>
    <phoneticPr fontId="14"/>
  </si>
  <si>
    <t>ｇ</t>
    <phoneticPr fontId="14"/>
  </si>
  <si>
    <t>ｈ</t>
    <phoneticPr fontId="14"/>
  </si>
  <si>
    <t>ｉ</t>
    <phoneticPr fontId="14"/>
  </si>
  <si>
    <t>ｊ</t>
    <phoneticPr fontId="14"/>
  </si>
  <si>
    <t>ｋ</t>
    <phoneticPr fontId="14"/>
  </si>
  <si>
    <t>ｌ</t>
    <phoneticPr fontId="14"/>
  </si>
  <si>
    <t>ｍ</t>
    <phoneticPr fontId="14"/>
  </si>
  <si>
    <t>ｏ</t>
    <phoneticPr fontId="14"/>
  </si>
  <si>
    <t>ｐ</t>
    <phoneticPr fontId="14"/>
  </si>
  <si>
    <t>ｑ</t>
    <phoneticPr fontId="14"/>
  </si>
  <si>
    <t>ｓ</t>
    <phoneticPr fontId="14"/>
  </si>
  <si>
    <t>ｔ</t>
    <phoneticPr fontId="14"/>
  </si>
  <si>
    <t>ｕ</t>
    <phoneticPr fontId="14"/>
  </si>
  <si>
    <t>ｖ</t>
    <phoneticPr fontId="14"/>
  </si>
  <si>
    <t>ｗ</t>
    <phoneticPr fontId="14"/>
  </si>
  <si>
    <t>ｘ</t>
    <phoneticPr fontId="14"/>
  </si>
  <si>
    <t>ｙ</t>
    <phoneticPr fontId="14"/>
  </si>
  <si>
    <t>ｚ</t>
    <phoneticPr fontId="14"/>
  </si>
  <si>
    <t>（</t>
    <phoneticPr fontId="14"/>
  </si>
  <si>
    <t>）</t>
    <phoneticPr fontId="14"/>
  </si>
  <si>
    <t>・</t>
    <phoneticPr fontId="14"/>
  </si>
  <si>
    <t>／</t>
    <phoneticPr fontId="14"/>
  </si>
  <si>
    <t>ー</t>
    <phoneticPr fontId="14"/>
  </si>
  <si>
    <t>　</t>
    <phoneticPr fontId="14"/>
  </si>
  <si>
    <t>０</t>
    <phoneticPr fontId="14"/>
  </si>
  <si>
    <t>１</t>
    <phoneticPr fontId="14"/>
  </si>
  <si>
    <t>２</t>
    <phoneticPr fontId="14"/>
  </si>
  <si>
    <t>３</t>
    <phoneticPr fontId="14"/>
  </si>
  <si>
    <t>４</t>
    <phoneticPr fontId="14"/>
  </si>
  <si>
    <t>５</t>
    <phoneticPr fontId="14"/>
  </si>
  <si>
    <t>６</t>
    <phoneticPr fontId="14"/>
  </si>
  <si>
    <t>７</t>
    <phoneticPr fontId="14"/>
  </si>
  <si>
    <t>８</t>
    <phoneticPr fontId="14"/>
  </si>
  <si>
    <t>９</t>
    <phoneticPr fontId="14"/>
  </si>
  <si>
    <t>，</t>
    <phoneticPr fontId="14"/>
  </si>
  <si>
    <t>‐</t>
    <phoneticPr fontId="14"/>
  </si>
  <si>
    <t>分解</t>
    <rPh sb="0" eb="2">
      <t>ブンカイ</t>
    </rPh>
    <phoneticPr fontId="14"/>
  </si>
  <si>
    <t>文字あるなし</t>
    <rPh sb="0" eb="2">
      <t>モジ</t>
    </rPh>
    <phoneticPr fontId="14"/>
  </si>
  <si>
    <t>1文字目</t>
    <rPh sb="1" eb="4">
      <t>モジメ</t>
    </rPh>
    <phoneticPr fontId="14"/>
  </si>
  <si>
    <t>2文字目</t>
    <rPh sb="1" eb="4">
      <t>モジメ</t>
    </rPh>
    <phoneticPr fontId="14"/>
  </si>
  <si>
    <t>2文字目結果</t>
    <rPh sb="1" eb="4">
      <t>モジメ</t>
    </rPh>
    <rPh sb="4" eb="6">
      <t>ケッカ</t>
    </rPh>
    <phoneticPr fontId="14"/>
  </si>
  <si>
    <t>①を分解する欄→②</t>
    <rPh sb="2" eb="4">
      <t>ブンカイ</t>
    </rPh>
    <rPh sb="6" eb="7">
      <t>ラン</t>
    </rPh>
    <phoneticPr fontId="14"/>
  </si>
  <si>
    <t>②を1文字ずつ表示する欄→③</t>
    <rPh sb="3" eb="5">
      <t>モジ</t>
    </rPh>
    <rPh sb="7" eb="9">
      <t>ヒョウジ</t>
    </rPh>
    <rPh sb="11" eb="12">
      <t>ラン</t>
    </rPh>
    <phoneticPr fontId="1"/>
  </si>
  <si>
    <t>③を1文字ずつ、指図書のます目に反映させる。</t>
    <rPh sb="3" eb="5">
      <t>モジ</t>
    </rPh>
    <rPh sb="8" eb="11">
      <t>サシズショ</t>
    </rPh>
    <rPh sb="14" eb="15">
      <t>メ</t>
    </rPh>
    <rPh sb="16" eb="18">
      <t>ハンエイ</t>
    </rPh>
    <phoneticPr fontId="1"/>
  </si>
  <si>
    <t>↓</t>
    <phoneticPr fontId="1"/>
  </si>
  <si>
    <t>↓</t>
    <phoneticPr fontId="1"/>
  </si>
  <si>
    <t>－</t>
  </si>
  <si>
    <t>-</t>
  </si>
  <si>
    <t>●直接入力する場合には下記へ入力してください。</t>
    <rPh sb="1" eb="3">
      <t>チョクセツ</t>
    </rPh>
    <rPh sb="3" eb="5">
      <t>ニュウリョク</t>
    </rPh>
    <rPh sb="7" eb="9">
      <t>バアイ</t>
    </rPh>
    <rPh sb="11" eb="13">
      <t>カキ</t>
    </rPh>
    <rPh sb="14" eb="16">
      <t>ニュウリョク</t>
    </rPh>
    <phoneticPr fontId="1"/>
  </si>
  <si>
    <t>★口座名義人入力欄を全角になおす欄→①</t>
    <rPh sb="1" eb="3">
      <t>コウザ</t>
    </rPh>
    <rPh sb="3" eb="5">
      <t>メイギ</t>
    </rPh>
    <rPh sb="5" eb="6">
      <t>ニン</t>
    </rPh>
    <rPh sb="6" eb="8">
      <t>ニュウリョク</t>
    </rPh>
    <rPh sb="8" eb="9">
      <t>ラン</t>
    </rPh>
    <rPh sb="10" eb="12">
      <t>ゼンカク</t>
    </rPh>
    <rPh sb="16" eb="17">
      <t>ラン</t>
    </rPh>
    <phoneticPr fontId="1"/>
  </si>
  <si>
    <t>★金融機関コード欄を4桁にする</t>
    <rPh sb="1" eb="3">
      <t>キンユウ</t>
    </rPh>
    <rPh sb="3" eb="5">
      <t>キカン</t>
    </rPh>
    <rPh sb="8" eb="9">
      <t>ラン</t>
    </rPh>
    <rPh sb="11" eb="12">
      <t>ケタ</t>
    </rPh>
    <phoneticPr fontId="1"/>
  </si>
  <si>
    <t>★支店コード欄を3桁にする</t>
    <rPh sb="1" eb="3">
      <t>シテン</t>
    </rPh>
    <rPh sb="6" eb="7">
      <t>ラン</t>
    </rPh>
    <rPh sb="9" eb="10">
      <t>ケタ</t>
    </rPh>
    <phoneticPr fontId="1"/>
  </si>
  <si>
    <t>★口座番号欄を7桁にする</t>
    <rPh sb="1" eb="3">
      <t>コウザ</t>
    </rPh>
    <rPh sb="3" eb="5">
      <t>バンゴウ</t>
    </rPh>
    <rPh sb="5" eb="6">
      <t>ラン</t>
    </rPh>
    <rPh sb="8" eb="9">
      <t>ケタ</t>
    </rPh>
    <phoneticPr fontId="1"/>
  </si>
  <si>
    <t>→</t>
    <phoneticPr fontId="1"/>
  </si>
  <si>
    <t>桁</t>
    <rPh sb="0" eb="1">
      <t>ケタ</t>
    </rPh>
    <phoneticPr fontId="1"/>
  </si>
  <si>
    <t>左詰</t>
    <rPh sb="0" eb="2">
      <t>ヒダリヅメ</t>
    </rPh>
    <phoneticPr fontId="1"/>
  </si>
  <si>
    <t>右詰</t>
    <rPh sb="0" eb="2">
      <t>ミギヅメ</t>
    </rPh>
    <phoneticPr fontId="1"/>
  </si>
  <si>
    <t>続柄リスト</t>
    <rPh sb="0" eb="1">
      <t>ツヅ</t>
    </rPh>
    <rPh sb="1" eb="2">
      <t>ガラ</t>
    </rPh>
    <phoneticPr fontId="1"/>
  </si>
  <si>
    <t>１ 本人</t>
    <rPh sb="2" eb="4">
      <t>ホンニン</t>
    </rPh>
    <phoneticPr fontId="1"/>
  </si>
  <si>
    <t>２ 配偶者</t>
    <rPh sb="2" eb="5">
      <t>ハイグウシャ</t>
    </rPh>
    <phoneticPr fontId="1"/>
  </si>
  <si>
    <t>３ 親</t>
    <rPh sb="2" eb="3">
      <t>オヤ</t>
    </rPh>
    <phoneticPr fontId="1"/>
  </si>
  <si>
    <t>４ 子供</t>
    <rPh sb="2" eb="4">
      <t>コドモ</t>
    </rPh>
    <phoneticPr fontId="1"/>
  </si>
  <si>
    <t>預金種類リスト</t>
    <rPh sb="0" eb="2">
      <t>ヨキン</t>
    </rPh>
    <rPh sb="2" eb="4">
      <t>シュルイ</t>
    </rPh>
    <phoneticPr fontId="1"/>
  </si>
  <si>
    <t>１ 普通（総合）</t>
    <rPh sb="2" eb="4">
      <t>フツウ</t>
    </rPh>
    <rPh sb="5" eb="7">
      <t>ソウゴウ</t>
    </rPh>
    <phoneticPr fontId="1"/>
  </si>
  <si>
    <t>２ 当座</t>
    <rPh sb="2" eb="4">
      <t>トウザ</t>
    </rPh>
    <phoneticPr fontId="1"/>
  </si>
  <si>
    <t xml:space="preserve">
口座名義人（カタカナ）</t>
    <rPh sb="1" eb="3">
      <t>コウザ</t>
    </rPh>
    <rPh sb="3" eb="5">
      <t>メイギ</t>
    </rPh>
    <rPh sb="5" eb="6">
      <t>ニン</t>
    </rPh>
    <phoneticPr fontId="1"/>
  </si>
  <si>
    <t xml:space="preserve">
金融機関コード</t>
    <rPh sb="1" eb="3">
      <t>キンユウ</t>
    </rPh>
    <rPh sb="3" eb="5">
      <t>キカン</t>
    </rPh>
    <phoneticPr fontId="1"/>
  </si>
  <si>
    <t xml:space="preserve">
続柄</t>
    <rPh sb="1" eb="2">
      <t>ツヅ</t>
    </rPh>
    <rPh sb="2" eb="3">
      <t>ガラ</t>
    </rPh>
    <phoneticPr fontId="1"/>
  </si>
  <si>
    <t xml:space="preserve">
預金種類</t>
    <rPh sb="1" eb="3">
      <t>ヨキン</t>
    </rPh>
    <rPh sb="3" eb="5">
      <t>シュルイ</t>
    </rPh>
    <phoneticPr fontId="1"/>
  </si>
  <si>
    <t xml:space="preserve">
口座番号</t>
    <rPh sb="1" eb="3">
      <t>コウザ</t>
    </rPh>
    <rPh sb="3" eb="5">
      <t>バンゴウ</t>
    </rPh>
    <phoneticPr fontId="1"/>
  </si>
  <si>
    <t xml:space="preserve">
支店コード</t>
    <rPh sb="1" eb="3">
      <t>シテン</t>
    </rPh>
    <phoneticPr fontId="1"/>
  </si>
  <si>
    <t>（１）</t>
    <phoneticPr fontId="1"/>
  </si>
  <si>
    <t>（２）</t>
    <phoneticPr fontId="1"/>
  </si>
  <si>
    <t>（３）</t>
    <phoneticPr fontId="1"/>
  </si>
  <si>
    <t>ゆうちょ銀行 記号</t>
    <rPh sb="4" eb="6">
      <t>ギンコウ</t>
    </rPh>
    <rPh sb="7" eb="9">
      <t>キゴウ</t>
    </rPh>
    <phoneticPr fontId="1"/>
  </si>
  <si>
    <t>ゆうちょ銀行 番号</t>
    <rPh sb="4" eb="6">
      <t>ギンコウ</t>
    </rPh>
    <rPh sb="7" eb="9">
      <t>バンゴウ</t>
    </rPh>
    <phoneticPr fontId="1"/>
  </si>
  <si>
    <t>（ＴＥＬ</t>
    <phoneticPr fontId="1"/>
  </si>
  <si>
    <t>）</t>
    <phoneticPr fontId="1"/>
  </si>
  <si>
    <t>-</t>
    <phoneticPr fontId="1"/>
  </si>
  <si>
    <t>ﾁｪｯｸ欄</t>
    <rPh sb="4" eb="5">
      <t>ラン</t>
    </rPh>
    <phoneticPr fontId="1"/>
  </si>
  <si>
    <t>自著</t>
    <rPh sb="0" eb="2">
      <t>ジチョ</t>
    </rPh>
    <phoneticPr fontId="1"/>
  </si>
  <si>
    <t>口振口座</t>
    <rPh sb="0" eb="2">
      <t>クチブリ</t>
    </rPh>
    <rPh sb="2" eb="4">
      <t>コウザ</t>
    </rPh>
    <phoneticPr fontId="1"/>
  </si>
  <si>
    <t>口振以外</t>
    <rPh sb="0" eb="2">
      <t>クチブリ</t>
    </rPh>
    <rPh sb="2" eb="4">
      <t>イガイ</t>
    </rPh>
    <phoneticPr fontId="1"/>
  </si>
  <si>
    <t>ﾁｪｯｸの数</t>
    <rPh sb="5" eb="6">
      <t>カズ</t>
    </rPh>
    <phoneticPr fontId="1"/>
  </si>
  <si>
    <t>ゆうちょフラグ</t>
    <phoneticPr fontId="1"/>
  </si>
  <si>
    <t xml:space="preserve">●直接入力する場合には下記へ入力してください。
※件数が４件以上の場合は手書きで記入してください。
</t>
    <phoneticPr fontId="1"/>
  </si>
  <si>
    <t>銀行・信託
信金・信組
その他
（          ）</t>
    <rPh sb="0" eb="2">
      <t>ギンコウ</t>
    </rPh>
    <rPh sb="3" eb="5">
      <t>シンタク</t>
    </rPh>
    <rPh sb="6" eb="8">
      <t>シンキン</t>
    </rPh>
    <rPh sb="9" eb="11">
      <t>シンクミ</t>
    </rPh>
    <rPh sb="14" eb="15">
      <t>タ</t>
    </rPh>
    <phoneticPr fontId="1"/>
  </si>
  <si>
    <t>本店
支店
出張所</t>
    <rPh sb="0" eb="2">
      <t>ホンテン</t>
    </rPh>
    <rPh sb="3" eb="5">
      <t>シテン</t>
    </rPh>
    <rPh sb="6" eb="8">
      <t>シュッチョウ</t>
    </rPh>
    <rPh sb="8" eb="9">
      <t>ジョ</t>
    </rPh>
    <phoneticPr fontId="1"/>
  </si>
  <si>
    <t>９ その他（直接入力）</t>
    <rPh sb="4" eb="5">
      <t>タ</t>
    </rPh>
    <rPh sb="6" eb="8">
      <t>チョクセツ</t>
    </rPh>
    <rPh sb="8" eb="10">
      <t>ニュウリョク</t>
    </rPh>
    <phoneticPr fontId="1"/>
  </si>
  <si>
    <t>担　当　者</t>
    <rPh sb="0" eb="1">
      <t>タン</t>
    </rPh>
    <rPh sb="2" eb="3">
      <t>トウ</t>
    </rPh>
    <rPh sb="4" eb="5">
      <t>シャ</t>
    </rPh>
    <phoneticPr fontId="1"/>
  </si>
  <si>
    <t>F　A　X</t>
    <phoneticPr fontId="1"/>
  </si>
  <si>
    <t>/</t>
    <phoneticPr fontId="1"/>
  </si>
  <si>
    <t>承認者</t>
    <phoneticPr fontId="1"/>
  </si>
  <si>
    <t>確　認　者</t>
    <phoneticPr fontId="1"/>
  </si>
  <si>
    <t>担　当　者</t>
    <phoneticPr fontId="1"/>
  </si>
  <si>
    <t>令和</t>
    <rPh sb="0" eb="1">
      <t>レイ</t>
    </rPh>
    <rPh sb="1" eb="2">
      <t>ワ</t>
    </rPh>
    <phoneticPr fontId="1"/>
  </si>
  <si>
    <t>年</t>
    <rPh sb="0" eb="1">
      <t>ネン</t>
    </rPh>
    <phoneticPr fontId="1"/>
  </si>
  <si>
    <t>請求日</t>
    <rPh sb="0" eb="2">
      <t>セイキュウ</t>
    </rPh>
    <rPh sb="2" eb="3">
      <t>ニチ</t>
    </rPh>
    <phoneticPr fontId="1"/>
  </si>
  <si>
    <t>日</t>
    <rPh sb="0" eb="1">
      <t>ニチ</t>
    </rPh>
    <phoneticPr fontId="1"/>
  </si>
  <si>
    <t>月</t>
    <rPh sb="0" eb="1">
      <t>ツキ</t>
    </rPh>
    <phoneticPr fontId="1"/>
  </si>
  <si>
    <t>ＳＯＭＰＯひまわり生命保険株式会社　宛</t>
    <rPh sb="9" eb="11">
      <t>セイメイ</t>
    </rPh>
    <rPh sb="11" eb="13">
      <t>ホケン</t>
    </rPh>
    <rPh sb="13" eb="17">
      <t>カブシキガイシャ</t>
    </rPh>
    <rPh sb="18" eb="19">
      <t>アテ</t>
    </rPh>
    <phoneticPr fontId="1"/>
  </si>
  <si>
    <t>ＳＯＭＰＯひまわり生命保険では、当帳票により取得した個人情報を次の目的のために業務上必要な範囲で利用します。</t>
    <rPh sb="9" eb="11">
      <t>セイメイ</t>
    </rPh>
    <rPh sb="11" eb="13">
      <t>ホケン</t>
    </rPh>
    <phoneticPr fontId="1"/>
  </si>
  <si>
    <t>ＳＯＭＰＯひまわり生命担当部署（営業店）</t>
    <rPh sb="9" eb="11">
      <t>セイメイ</t>
    </rPh>
    <rPh sb="11" eb="13">
      <t>タントウ</t>
    </rPh>
    <rPh sb="13" eb="15">
      <t>ブショ</t>
    </rPh>
    <rPh sb="16" eb="18">
      <t>エイギョウ</t>
    </rPh>
    <rPh sb="18" eb="19">
      <t>テン</t>
    </rPh>
    <phoneticPr fontId="1"/>
  </si>
  <si>
    <t>ＳＯＭＰＯひまわり生命本社</t>
    <rPh sb="9" eb="11">
      <t>セイメイ</t>
    </rPh>
    <rPh sb="11" eb="13">
      <t>ホンシャ</t>
    </rPh>
    <phoneticPr fontId="1"/>
  </si>
  <si>
    <t xml:space="preserve">誤入金による全額返金 </t>
    <rPh sb="0" eb="1">
      <t>ゴ</t>
    </rPh>
    <rPh sb="1" eb="3">
      <t>ニュウキン</t>
    </rPh>
    <rPh sb="6" eb="8">
      <t>ゼンガク</t>
    </rPh>
    <rPh sb="8" eb="10">
      <t>ヘンキン</t>
    </rPh>
    <phoneticPr fontId="1"/>
  </si>
  <si>
    <t>入金書類送り状</t>
    <rPh sb="0" eb="2">
      <t>ニュウキン</t>
    </rPh>
    <rPh sb="2" eb="4">
      <t>ショルイ</t>
    </rPh>
    <rPh sb="4" eb="5">
      <t>オク</t>
    </rPh>
    <rPh sb="6" eb="7">
      <t>ジョウ</t>
    </rPh>
    <phoneticPr fontId="1"/>
  </si>
  <si>
    <t>-</t>
    <phoneticPr fontId="1"/>
  </si>
  <si>
    <t>シェア</t>
    <phoneticPr fontId="1"/>
  </si>
  <si>
    <t>扱日</t>
    <rPh sb="0" eb="1">
      <t>アツカ</t>
    </rPh>
    <rPh sb="1" eb="2">
      <t>ビ</t>
    </rPh>
    <phoneticPr fontId="1"/>
  </si>
  <si>
    <t>送り状番号</t>
    <rPh sb="0" eb="1">
      <t>オク</t>
    </rPh>
    <rPh sb="2" eb="3">
      <t>ジョウ</t>
    </rPh>
    <rPh sb="3" eb="5">
      <t>バンゴウ</t>
    </rPh>
    <phoneticPr fontId="1"/>
  </si>
  <si>
    <r>
      <t xml:space="preserve">     契約保険料以外の返金   </t>
    </r>
    <r>
      <rPr>
        <sz val="7"/>
        <rFont val="ＭＳ Ｐゴシック"/>
        <family val="3"/>
        <charset val="128"/>
      </rPr>
      <t>（必要項目について記入・確認ください）</t>
    </r>
    <rPh sb="5" eb="7">
      <t>ケイヤク</t>
    </rPh>
    <rPh sb="7" eb="10">
      <t>ホケンリョウ</t>
    </rPh>
    <rPh sb="10" eb="12">
      <t>イガイ</t>
    </rPh>
    <rPh sb="13" eb="15">
      <t>ヘンキン</t>
    </rPh>
    <rPh sb="19" eb="21">
      <t>ヒツヨウ</t>
    </rPh>
    <rPh sb="21" eb="23">
      <t>コウモク</t>
    </rPh>
    <rPh sb="27" eb="29">
      <t>キニュウ</t>
    </rPh>
    <rPh sb="30" eb="32">
      <t>カクニン</t>
    </rPh>
    <phoneticPr fontId="1"/>
  </si>
  <si>
    <t>返金先口座は原則ご本人様名義の口座になります。
その他詳細に関しては、当社社員にお問い合わせください。
※誤入金の場合、振込人様名義の口座になります。</t>
    <rPh sb="0" eb="2">
      <t>ヘンキン</t>
    </rPh>
    <rPh sb="2" eb="3">
      <t>サキ</t>
    </rPh>
    <rPh sb="3" eb="5">
      <t>コウザ</t>
    </rPh>
    <rPh sb="6" eb="8">
      <t>ゲンソク</t>
    </rPh>
    <rPh sb="9" eb="12">
      <t>ホンニンサマ</t>
    </rPh>
    <rPh sb="12" eb="14">
      <t>メイギ</t>
    </rPh>
    <rPh sb="15" eb="17">
      <t>コウザ</t>
    </rPh>
    <rPh sb="26" eb="27">
      <t>ホカ</t>
    </rPh>
    <rPh sb="27" eb="29">
      <t>ショウサイ</t>
    </rPh>
    <rPh sb="30" eb="31">
      <t>カン</t>
    </rPh>
    <rPh sb="35" eb="37">
      <t>トウシャ</t>
    </rPh>
    <rPh sb="37" eb="39">
      <t>シャイン</t>
    </rPh>
    <rPh sb="38" eb="39">
      <t>ヘイシャ</t>
    </rPh>
    <rPh sb="41" eb="42">
      <t>ト</t>
    </rPh>
    <rPh sb="43" eb="44">
      <t>ア</t>
    </rPh>
    <phoneticPr fontId="1"/>
  </si>
  <si>
    <t>返金事由（                                                                     ）</t>
    <rPh sb="0" eb="2">
      <t>ヘンキン</t>
    </rPh>
    <rPh sb="2" eb="4">
      <t>ジユウ</t>
    </rPh>
    <phoneticPr fontId="1"/>
  </si>
  <si>
    <t>振込人様名義の口座へ返金</t>
    <rPh sb="0" eb="2">
      <t>フリコミ</t>
    </rPh>
    <rPh sb="2" eb="3">
      <t>ニン</t>
    </rPh>
    <rPh sb="3" eb="4">
      <t>サマ</t>
    </rPh>
    <rPh sb="4" eb="6">
      <t>メイギ</t>
    </rPh>
    <rPh sb="7" eb="9">
      <t>コウザ</t>
    </rPh>
    <rPh sb="10" eb="12">
      <t>ヘンキン</t>
    </rPh>
    <phoneticPr fontId="1"/>
  </si>
  <si>
    <t>自署
（法人の場合は記名・押印）</t>
    <rPh sb="0" eb="2">
      <t>ジショ</t>
    </rPh>
    <rPh sb="4" eb="6">
      <t>ホウジン</t>
    </rPh>
    <rPh sb="7" eb="9">
      <t>バアイ</t>
    </rPh>
    <rPh sb="10" eb="12">
      <t>キメイ</t>
    </rPh>
    <rPh sb="13" eb="15">
      <t>オウイン</t>
    </rPh>
    <phoneticPr fontId="1"/>
  </si>
  <si>
    <t>（会社記入欄）</t>
    <rPh sb="1" eb="3">
      <t>カイシャ</t>
    </rPh>
    <rPh sb="3" eb="5">
      <t>キニュウ</t>
    </rPh>
    <rPh sb="5" eb="6">
      <t>ラン</t>
    </rPh>
    <phoneticPr fontId="1"/>
  </si>
  <si>
    <t xml:space="preserve">（※）契約成立後の場合は、証券番号の記入のみで可。    </t>
  </si>
  <si>
    <t>収納保全19.12（730418）</t>
    <rPh sb="0" eb="2">
      <t>シュウノウ</t>
    </rPh>
    <rPh sb="2" eb="4">
      <t>ホゼン</t>
    </rPh>
    <phoneticPr fontId="1"/>
  </si>
</sst>
</file>

<file path=xl/styles.xml><?xml version="1.0" encoding="utf-8"?>
<styleSheet xmlns="http://schemas.openxmlformats.org/spreadsheetml/2006/main">
  <numFmts count="5">
    <numFmt numFmtId="176" formatCode="0000"/>
    <numFmt numFmtId="177" formatCode="000"/>
    <numFmt numFmtId="178" formatCode="0000000"/>
    <numFmt numFmtId="179" formatCode="[&gt;=43831]ggge&quot;年&quot;m&quot;月&quot;d&quot;日&quot;;[&gt;=43586]&quot;令和1年&quot;m&quot;月&quot;d&quot;日&quot;;ggge&quot;年&quot;m&quot;月&quot;d&quot;日&quot;;@"/>
    <numFmt numFmtId="180" formatCode="m/d;@"/>
  </numFmts>
  <fonts count="16">
    <font>
      <sz val="11"/>
      <name val="ＭＳ Ｐゴシック"/>
      <family val="3"/>
      <charset val="128"/>
    </font>
    <font>
      <sz val="6"/>
      <name val="ＭＳ Ｐゴシック"/>
      <family val="3"/>
      <charset val="128"/>
    </font>
    <font>
      <sz val="16"/>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b/>
      <sz val="9"/>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trike/>
      <sz val="10"/>
      <name val="ＭＳ Ｐゴシック"/>
      <family val="3"/>
      <charset val="128"/>
    </font>
    <font>
      <sz val="7.5"/>
      <name val="ＭＳ Ｐゴシック"/>
      <family val="3"/>
      <charset val="128"/>
    </font>
    <font>
      <sz val="7"/>
      <color rgb="FFFF9900"/>
      <name val="ＭＳ Ｐゴシック"/>
      <family val="3"/>
      <charset val="128"/>
    </font>
    <font>
      <sz val="11"/>
      <color rgb="FFFF9900"/>
      <name val="ＭＳ Ｐゴシック"/>
      <family val="3"/>
      <charset val="128"/>
    </font>
    <font>
      <sz val="6"/>
      <name val="ＭＳ Ｐゴシック"/>
      <family val="2"/>
      <charset val="128"/>
      <scheme val="minor"/>
    </font>
    <font>
      <sz val="11"/>
      <color rgb="FFFF0000"/>
      <name val="ＭＳ Ｐゴシック"/>
      <family val="3"/>
      <charset val="128"/>
    </font>
  </fonts>
  <fills count="6">
    <fill>
      <patternFill patternType="none"/>
    </fill>
    <fill>
      <patternFill patternType="gray125"/>
    </fill>
    <fill>
      <patternFill patternType="solid">
        <fgColor rgb="FFCCFFFF"/>
        <bgColor indexed="64"/>
      </patternFill>
    </fill>
    <fill>
      <patternFill patternType="solid">
        <fgColor indexed="41"/>
        <bgColor indexed="64"/>
      </patternFill>
    </fill>
    <fill>
      <patternFill patternType="solid">
        <fgColor theme="4" tint="0.59999389629810485"/>
        <bgColor indexed="64"/>
      </patternFill>
    </fill>
    <fill>
      <patternFill patternType="solid">
        <fgColor rgb="FFFFFF00"/>
        <bgColor indexed="64"/>
      </patternFill>
    </fill>
  </fills>
  <borders count="89">
    <border>
      <left/>
      <right/>
      <top/>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top style="thick">
        <color indexed="64"/>
      </top>
      <bottom style="thick">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ck">
        <color indexed="64"/>
      </left>
      <right/>
      <top style="thick">
        <color indexed="64"/>
      </top>
      <bottom/>
      <diagonal/>
    </border>
    <border>
      <left/>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diagonal/>
    </border>
    <border>
      <left style="thin">
        <color indexed="64"/>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style="thin">
        <color indexed="64"/>
      </right>
      <top style="thick">
        <color indexed="64"/>
      </top>
      <bottom style="hair">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right style="thick">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hair">
        <color indexed="64"/>
      </left>
      <right style="thin">
        <color indexed="64"/>
      </right>
      <top/>
      <bottom style="thick">
        <color indexed="64"/>
      </bottom>
      <diagonal/>
    </border>
    <border>
      <left/>
      <right style="thick">
        <color indexed="64"/>
      </right>
      <top/>
      <bottom style="thick">
        <color indexed="64"/>
      </bottom>
      <diagonal/>
    </border>
    <border>
      <left style="thin">
        <color indexed="64"/>
      </left>
      <right style="hair">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s>
  <cellStyleXfs count="1">
    <xf numFmtId="0" fontId="0" fillId="0" borderId="0">
      <alignment vertical="center"/>
    </xf>
  </cellStyleXfs>
  <cellXfs count="417">
    <xf numFmtId="0" fontId="0" fillId="0" borderId="0" xfId="0">
      <alignment vertical="center"/>
    </xf>
    <xf numFmtId="0" fontId="0" fillId="0" borderId="0" xfId="0" applyFont="1" applyAlignment="1">
      <alignment vertical="center"/>
    </xf>
    <xf numFmtId="0" fontId="2" fillId="0" borderId="0" xfId="0" applyFont="1" applyAlignment="1">
      <alignment vertical="center"/>
    </xf>
    <xf numFmtId="0" fontId="0" fillId="0" borderId="0" xfId="0" applyFont="1">
      <alignment vertical="center"/>
    </xf>
    <xf numFmtId="0" fontId="3" fillId="0" borderId="0" xfId="0" applyFont="1">
      <alignment vertical="center"/>
    </xf>
    <xf numFmtId="0" fontId="4" fillId="0" borderId="0" xfId="0" quotePrefix="1" applyFont="1" applyAlignment="1">
      <alignment horizontal="right" vertical="center"/>
    </xf>
    <xf numFmtId="0" fontId="3" fillId="0" borderId="0" xfId="0" applyFont="1" applyBorder="1">
      <alignment vertical="center"/>
    </xf>
    <xf numFmtId="0" fontId="0" fillId="0" borderId="0" xfId="0" applyFont="1" applyBorder="1">
      <alignment vertical="center"/>
    </xf>
    <xf numFmtId="0" fontId="6" fillId="0" borderId="0" xfId="0" applyFont="1" applyBorder="1">
      <alignment vertical="center"/>
    </xf>
    <xf numFmtId="0" fontId="7" fillId="0" borderId="0" xfId="0" applyFont="1" applyBorder="1">
      <alignment vertical="center"/>
    </xf>
    <xf numFmtId="0" fontId="0" fillId="0" borderId="4" xfId="0" applyFont="1" applyBorder="1">
      <alignment vertical="center"/>
    </xf>
    <xf numFmtId="0" fontId="8" fillId="0" borderId="5" xfId="0" applyFont="1" applyBorder="1">
      <alignment vertical="center"/>
    </xf>
    <xf numFmtId="0" fontId="0" fillId="0" borderId="5" xfId="0" applyFont="1" applyBorder="1">
      <alignment vertical="center"/>
    </xf>
    <xf numFmtId="0" fontId="0" fillId="0" borderId="6" xfId="0" applyFont="1" applyBorder="1">
      <alignment vertical="center"/>
    </xf>
    <xf numFmtId="0" fontId="0" fillId="0" borderId="7" xfId="0" applyFont="1" applyBorder="1">
      <alignment vertical="center"/>
    </xf>
    <xf numFmtId="0" fontId="8" fillId="0" borderId="8" xfId="0" applyFont="1" applyBorder="1">
      <alignment vertical="center"/>
    </xf>
    <xf numFmtId="0" fontId="0" fillId="0" borderId="8" xfId="0" applyFont="1" applyBorder="1">
      <alignment vertical="center"/>
    </xf>
    <xf numFmtId="0" fontId="0" fillId="0" borderId="9" xfId="0" applyFont="1" applyBorder="1">
      <alignment vertical="center"/>
    </xf>
    <xf numFmtId="0" fontId="8" fillId="0" borderId="0" xfId="0" applyFont="1" applyBorder="1">
      <alignment vertical="center"/>
    </xf>
    <xf numFmtId="0" fontId="5" fillId="0" borderId="5" xfId="0" applyFont="1" applyBorder="1">
      <alignment vertical="center"/>
    </xf>
    <xf numFmtId="0" fontId="5" fillId="0" borderId="8" xfId="0" applyFont="1" applyBorder="1" applyAlignment="1">
      <alignment horizontal="left" vertical="center"/>
    </xf>
    <xf numFmtId="0" fontId="7" fillId="0" borderId="0" xfId="0" applyFont="1">
      <alignment vertical="center"/>
    </xf>
    <xf numFmtId="0" fontId="0" fillId="0" borderId="22" xfId="0" applyFont="1" applyBorder="1" applyProtection="1">
      <alignment vertical="center"/>
      <protection locked="0"/>
    </xf>
    <xf numFmtId="0" fontId="8" fillId="0" borderId="22" xfId="0" applyFont="1" applyBorder="1" applyAlignment="1" applyProtection="1">
      <alignment horizontal="right" indent="1"/>
      <protection locked="0"/>
    </xf>
    <xf numFmtId="0" fontId="8" fillId="0" borderId="19" xfId="0" applyFont="1" applyBorder="1" applyAlignment="1" applyProtection="1">
      <alignment horizontal="right" indent="1"/>
      <protection locked="0"/>
    </xf>
    <xf numFmtId="0" fontId="7" fillId="0" borderId="0" xfId="0" applyFont="1" applyAlignment="1">
      <alignment horizontal="righ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textRotation="255"/>
    </xf>
    <xf numFmtId="0" fontId="8" fillId="0" borderId="0" xfId="0" applyFont="1" applyFill="1" applyBorder="1" applyAlignment="1" applyProtection="1">
      <alignment horizontal="center" vertical="center"/>
      <protection locked="0"/>
    </xf>
    <xf numFmtId="0" fontId="8" fillId="0" borderId="0" xfId="0" applyFont="1" applyFill="1">
      <alignment vertical="center"/>
    </xf>
    <xf numFmtId="0" fontId="8" fillId="0" borderId="0" xfId="0" applyFont="1" applyAlignment="1">
      <alignment vertical="center"/>
    </xf>
    <xf numFmtId="0" fontId="8" fillId="0" borderId="0" xfId="0" applyFont="1">
      <alignment vertical="center"/>
    </xf>
    <xf numFmtId="0" fontId="8" fillId="0" borderId="0" xfId="0" applyFont="1" applyAlignment="1">
      <alignment horizontal="left" vertical="center"/>
    </xf>
    <xf numFmtId="0" fontId="0" fillId="0" borderId="36" xfId="0" applyFont="1" applyBorder="1" applyProtection="1">
      <alignment vertical="center"/>
      <protection locked="0"/>
    </xf>
    <xf numFmtId="0" fontId="0" fillId="0" borderId="0" xfId="0" applyFont="1" applyBorder="1" applyProtection="1">
      <alignment vertical="center"/>
      <protection locked="0"/>
    </xf>
    <xf numFmtId="0" fontId="0" fillId="0" borderId="41" xfId="0" applyFont="1" applyBorder="1" applyProtection="1">
      <alignment vertical="center"/>
      <protection locked="0"/>
    </xf>
    <xf numFmtId="0" fontId="8" fillId="0" borderId="49" xfId="0" applyFont="1" applyFill="1" applyBorder="1" applyAlignment="1">
      <alignment wrapText="1"/>
    </xf>
    <xf numFmtId="0" fontId="7" fillId="0" borderId="0" xfId="0" applyFont="1" applyFill="1" applyBorder="1" applyAlignment="1">
      <alignment vertical="center" wrapText="1"/>
    </xf>
    <xf numFmtId="49" fontId="0" fillId="0" borderId="61" xfId="0" applyNumberFormat="1" applyFont="1" applyBorder="1" applyAlignment="1" applyProtection="1">
      <alignment horizontal="center" vertical="center"/>
      <protection locked="0"/>
    </xf>
    <xf numFmtId="49" fontId="0" fillId="0" borderId="62" xfId="0" applyNumberFormat="1" applyFont="1" applyBorder="1" applyAlignment="1" applyProtection="1">
      <alignment horizontal="center" vertical="center"/>
      <protection locked="0"/>
    </xf>
    <xf numFmtId="49" fontId="0" fillId="0" borderId="63" xfId="0" applyNumberFormat="1" applyFont="1" applyBorder="1" applyAlignment="1" applyProtection="1">
      <alignment horizontal="center" vertical="center"/>
      <protection locked="0"/>
    </xf>
    <xf numFmtId="0" fontId="7" fillId="0" borderId="0" xfId="0" applyFont="1" applyFill="1" applyBorder="1" applyAlignment="1">
      <alignment horizontal="center" vertical="center" wrapText="1"/>
    </xf>
    <xf numFmtId="0" fontId="5" fillId="0" borderId="0" xfId="0" applyFont="1" applyFill="1" applyBorder="1" applyAlignment="1">
      <alignment vertical="center"/>
    </xf>
    <xf numFmtId="0" fontId="10" fillId="0" borderId="0" xfId="0" applyFont="1" applyBorder="1" applyProtection="1">
      <alignment vertical="center"/>
      <protection locked="0"/>
    </xf>
    <xf numFmtId="0" fontId="8" fillId="0" borderId="0" xfId="0" applyFont="1" applyFill="1" applyBorder="1" applyAlignment="1">
      <alignment vertical="center" wrapText="1"/>
    </xf>
    <xf numFmtId="0" fontId="0" fillId="0" borderId="0" xfId="0" applyFont="1" applyFill="1" applyBorder="1">
      <alignment vertical="center"/>
    </xf>
    <xf numFmtId="0" fontId="1" fillId="0" borderId="0" xfId="0" applyFont="1" applyFill="1" applyBorder="1" applyAlignment="1">
      <alignment vertical="center"/>
    </xf>
    <xf numFmtId="0" fontId="0" fillId="0" borderId="18" xfId="0" applyFont="1" applyBorder="1" applyAlignment="1">
      <alignment vertical="center"/>
    </xf>
    <xf numFmtId="0" fontId="0"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0" xfId="0" applyFont="1" applyFill="1" applyBorder="1" applyAlignment="1">
      <alignment vertical="center"/>
    </xf>
    <xf numFmtId="0" fontId="1" fillId="0" borderId="42" xfId="0" applyFont="1" applyFill="1" applyBorder="1" applyAlignment="1">
      <alignment vertical="center" wrapText="1"/>
    </xf>
    <xf numFmtId="0" fontId="11" fillId="0" borderId="0" xfId="0" applyFont="1" applyBorder="1">
      <alignment vertical="center"/>
    </xf>
    <xf numFmtId="0" fontId="11" fillId="0" borderId="0" xfId="0" applyFont="1" applyFill="1" applyBorder="1">
      <alignment vertical="center"/>
    </xf>
    <xf numFmtId="0" fontId="11" fillId="0" borderId="0" xfId="0" applyFont="1" applyFill="1" applyBorder="1" applyAlignment="1" applyProtection="1">
      <alignment vertical="top"/>
    </xf>
    <xf numFmtId="0" fontId="0" fillId="0" borderId="18" xfId="0" applyFont="1" applyBorder="1">
      <alignment vertical="center"/>
    </xf>
    <xf numFmtId="0" fontId="1" fillId="0" borderId="0" xfId="0" applyFont="1" applyFill="1" applyBorder="1" applyProtection="1">
      <alignment vertical="center"/>
      <protection locked="0"/>
    </xf>
    <xf numFmtId="0" fontId="1" fillId="0" borderId="0" xfId="0" applyFont="1" applyBorder="1" applyAlignment="1">
      <alignment vertical="top" wrapText="1"/>
    </xf>
    <xf numFmtId="0" fontId="7" fillId="0" borderId="0" xfId="0" applyFont="1" applyFill="1" applyBorder="1" applyAlignment="1" applyProtection="1">
      <alignment vertical="center"/>
      <protection locked="0"/>
    </xf>
    <xf numFmtId="0" fontId="1" fillId="0" borderId="0" xfId="0" applyFont="1" applyFill="1" applyBorder="1">
      <alignment vertical="center"/>
    </xf>
    <xf numFmtId="0" fontId="7" fillId="0" borderId="0" xfId="0" applyFont="1" applyBorder="1" applyAlignment="1">
      <alignment vertical="center"/>
    </xf>
    <xf numFmtId="0" fontId="1" fillId="0" borderId="41" xfId="0" quotePrefix="1" applyFont="1" applyBorder="1" applyProtection="1">
      <alignment vertical="center"/>
      <protection locked="0"/>
    </xf>
    <xf numFmtId="0" fontId="1" fillId="0" borderId="42" xfId="0" quotePrefix="1" applyFont="1" applyBorder="1" applyProtection="1">
      <alignment vertical="center"/>
      <protection locked="0"/>
    </xf>
    <xf numFmtId="0" fontId="1" fillId="0" borderId="0" xfId="0" applyFont="1">
      <alignment vertical="center"/>
    </xf>
    <xf numFmtId="0" fontId="0" fillId="0" borderId="0" xfId="0" applyFont="1" applyAlignment="1">
      <alignment vertical="top"/>
    </xf>
    <xf numFmtId="0" fontId="0" fillId="0" borderId="36" xfId="0" applyFont="1" applyBorder="1">
      <alignment vertical="center"/>
    </xf>
    <xf numFmtId="0" fontId="0" fillId="0" borderId="37" xfId="0" applyFont="1" applyBorder="1">
      <alignment vertical="center"/>
    </xf>
    <xf numFmtId="0" fontId="0" fillId="0" borderId="17" xfId="0" applyFont="1" applyBorder="1">
      <alignment vertical="center"/>
    </xf>
    <xf numFmtId="0" fontId="0" fillId="0" borderId="45" xfId="0" applyFont="1" applyBorder="1">
      <alignment vertical="center"/>
    </xf>
    <xf numFmtId="0" fontId="0" fillId="0" borderId="21" xfId="0" applyFont="1" applyBorder="1">
      <alignment vertical="center"/>
    </xf>
    <xf numFmtId="0" fontId="7" fillId="0" borderId="22" xfId="0" applyFont="1" applyBorder="1" applyAlignment="1">
      <alignment horizontal="center" vertical="center"/>
    </xf>
    <xf numFmtId="0" fontId="0" fillId="0" borderId="50" xfId="0" applyFont="1" applyBorder="1">
      <alignment vertical="center"/>
    </xf>
    <xf numFmtId="0" fontId="1" fillId="0" borderId="0" xfId="0" applyFont="1" applyAlignment="1">
      <alignment horizontal="right" vertical="center"/>
    </xf>
    <xf numFmtId="0" fontId="0" fillId="0" borderId="42" xfId="0" applyFont="1" applyBorder="1" applyProtection="1">
      <alignment vertical="center"/>
      <protection locked="0"/>
    </xf>
    <xf numFmtId="0" fontId="0" fillId="0" borderId="64" xfId="0" applyBorder="1">
      <alignment vertical="center"/>
    </xf>
    <xf numFmtId="49" fontId="0" fillId="0" borderId="64" xfId="0" applyNumberFormat="1" applyBorder="1">
      <alignment vertical="center"/>
    </xf>
    <xf numFmtId="0" fontId="0" fillId="0" borderId="70" xfId="0" applyFont="1" applyBorder="1">
      <alignment vertical="center"/>
    </xf>
    <xf numFmtId="0" fontId="0" fillId="0" borderId="71" xfId="0" applyFont="1" applyBorder="1">
      <alignment vertical="center"/>
    </xf>
    <xf numFmtId="0" fontId="0" fillId="0" borderId="72" xfId="0" applyFont="1" applyBorder="1">
      <alignment vertical="center"/>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0" xfId="0" applyBorder="1">
      <alignment vertical="center"/>
    </xf>
    <xf numFmtId="0" fontId="0" fillId="0" borderId="77" xfId="0" applyBorder="1">
      <alignment vertical="center"/>
    </xf>
    <xf numFmtId="0" fontId="0" fillId="0" borderId="78" xfId="0" applyBorder="1">
      <alignment vertical="center"/>
    </xf>
    <xf numFmtId="0" fontId="0" fillId="0" borderId="0" xfId="0" applyFill="1" applyBorder="1">
      <alignment vertical="center"/>
    </xf>
    <xf numFmtId="0" fontId="0" fillId="0" borderId="74" xfId="0" applyFill="1" applyBorder="1">
      <alignment vertical="center"/>
    </xf>
    <xf numFmtId="0" fontId="0" fillId="4" borderId="0" xfId="0" applyFill="1" applyBorder="1">
      <alignment vertical="center"/>
    </xf>
    <xf numFmtId="0" fontId="0" fillId="4" borderId="77" xfId="0" applyFill="1" applyBorder="1">
      <alignment vertical="center"/>
    </xf>
    <xf numFmtId="0" fontId="0" fillId="4" borderId="79" xfId="0" applyFill="1" applyBorder="1">
      <alignment vertical="center"/>
    </xf>
    <xf numFmtId="0" fontId="0" fillId="4" borderId="80" xfId="0" applyFill="1" applyBorder="1">
      <alignment vertical="center"/>
    </xf>
    <xf numFmtId="0" fontId="0" fillId="0" borderId="64" xfId="0" applyFont="1" applyBorder="1">
      <alignment vertical="center"/>
    </xf>
    <xf numFmtId="0" fontId="15" fillId="0" borderId="0" xfId="0" applyFont="1">
      <alignment vertical="center"/>
    </xf>
    <xf numFmtId="0" fontId="0" fillId="0" borderId="74" xfId="0" applyFont="1" applyBorder="1">
      <alignment vertical="center"/>
    </xf>
    <xf numFmtId="0" fontId="0" fillId="0" borderId="75" xfId="0" applyFont="1" applyBorder="1">
      <alignment vertical="center"/>
    </xf>
    <xf numFmtId="0" fontId="0" fillId="0" borderId="79" xfId="0" applyFont="1" applyBorder="1">
      <alignment vertical="center"/>
    </xf>
    <xf numFmtId="0" fontId="0" fillId="0" borderId="80" xfId="0" applyFont="1" applyBorder="1">
      <alignment vertical="center"/>
    </xf>
    <xf numFmtId="0" fontId="0" fillId="0" borderId="0" xfId="0" applyBorder="1" applyAlignment="1">
      <alignment vertical="center" wrapText="1"/>
    </xf>
    <xf numFmtId="0" fontId="0" fillId="0" borderId="51" xfId="0" applyNumberFormat="1" applyBorder="1" applyAlignment="1" applyProtection="1">
      <alignment horizontal="center" vertical="center"/>
      <protection locked="0"/>
    </xf>
    <xf numFmtId="0" fontId="0" fillId="0" borderId="52" xfId="0" applyNumberFormat="1" applyFont="1" applyBorder="1" applyAlignment="1" applyProtection="1">
      <alignment horizontal="center" vertical="center"/>
      <protection locked="0"/>
    </xf>
    <xf numFmtId="0" fontId="0" fillId="0" borderId="53" xfId="0" applyNumberFormat="1" applyBorder="1" applyAlignment="1" applyProtection="1">
      <alignment horizontal="center" vertical="center"/>
      <protection locked="0"/>
    </xf>
    <xf numFmtId="0" fontId="0" fillId="0" borderId="51" xfId="0" applyNumberFormat="1" applyFont="1" applyBorder="1" applyAlignment="1" applyProtection="1">
      <alignment horizontal="center" vertical="center"/>
      <protection locked="0"/>
    </xf>
    <xf numFmtId="0" fontId="0" fillId="0" borderId="54" xfId="0" applyNumberFormat="1" applyFont="1" applyBorder="1" applyAlignment="1" applyProtection="1">
      <alignment horizontal="center" vertical="center"/>
      <protection locked="0"/>
    </xf>
    <xf numFmtId="0" fontId="0" fillId="0" borderId="0" xfId="0" applyNumberFormat="1" applyBorder="1" applyAlignment="1">
      <alignment vertical="center"/>
    </xf>
    <xf numFmtId="0" fontId="0" fillId="0" borderId="0" xfId="0" applyNumberFormat="1" applyFont="1">
      <alignment vertical="center"/>
    </xf>
    <xf numFmtId="0" fontId="0" fillId="0" borderId="69" xfId="0" applyNumberFormat="1" applyFont="1" applyBorder="1" applyAlignment="1">
      <alignment vertical="center"/>
    </xf>
    <xf numFmtId="0" fontId="0" fillId="0" borderId="69" xfId="0" applyNumberFormat="1" applyFont="1" applyBorder="1">
      <alignment vertical="center"/>
    </xf>
    <xf numFmtId="0" fontId="0" fillId="0" borderId="0" xfId="0" applyNumberFormat="1">
      <alignment vertical="center"/>
    </xf>
    <xf numFmtId="0" fontId="0" fillId="0" borderId="64" xfId="0" applyNumberFormat="1" applyFont="1" applyBorder="1">
      <alignment vertical="center"/>
    </xf>
    <xf numFmtId="0" fontId="0" fillId="0" borderId="57" xfId="0" applyNumberFormat="1" applyFont="1" applyBorder="1" applyAlignment="1" applyProtection="1">
      <alignment horizontal="center" vertical="center"/>
      <protection locked="0"/>
    </xf>
    <xf numFmtId="0" fontId="0" fillId="0" borderId="58" xfId="0" applyNumberFormat="1" applyBorder="1" applyAlignment="1" applyProtection="1">
      <alignment horizontal="center" vertical="center"/>
      <protection locked="0"/>
    </xf>
    <xf numFmtId="0" fontId="0" fillId="0" borderId="58" xfId="0" applyNumberFormat="1" applyFont="1" applyBorder="1" applyAlignment="1" applyProtection="1">
      <alignment horizontal="center" vertical="center"/>
      <protection locked="0"/>
    </xf>
    <xf numFmtId="0" fontId="0" fillId="0" borderId="59" xfId="0" quotePrefix="1" applyNumberFormat="1" applyFont="1" applyBorder="1" applyAlignment="1" applyProtection="1">
      <alignment horizontal="center" vertical="center"/>
      <protection locked="0"/>
    </xf>
    <xf numFmtId="0" fontId="0" fillId="0" borderId="57" xfId="0" applyNumberFormat="1" applyBorder="1" applyAlignment="1" applyProtection="1">
      <alignment horizontal="center" vertical="center"/>
      <protection locked="0"/>
    </xf>
    <xf numFmtId="0" fontId="0" fillId="0" borderId="59" xfId="0" applyNumberFormat="1" applyFont="1" applyBorder="1" applyAlignment="1" applyProtection="1">
      <alignment horizontal="center" vertical="center"/>
      <protection locked="0"/>
    </xf>
    <xf numFmtId="0" fontId="0" fillId="0" borderId="73" xfId="0" applyFont="1" applyFill="1" applyBorder="1">
      <alignment vertical="center"/>
    </xf>
    <xf numFmtId="0" fontId="0" fillId="0" borderId="74" xfId="0" applyFont="1" applyFill="1" applyBorder="1">
      <alignment vertical="center"/>
    </xf>
    <xf numFmtId="0" fontId="0" fillId="0" borderId="76" xfId="0" applyFont="1" applyFill="1" applyBorder="1">
      <alignment vertical="center"/>
    </xf>
    <xf numFmtId="0" fontId="0" fillId="0" borderId="78" xfId="0" applyFont="1" applyFill="1" applyBorder="1">
      <alignment vertical="center"/>
    </xf>
    <xf numFmtId="0" fontId="0" fillId="0" borderId="79" xfId="0" applyFont="1" applyFill="1" applyBorder="1">
      <alignment vertical="center"/>
    </xf>
    <xf numFmtId="0" fontId="0" fillId="0" borderId="77" xfId="0" applyFont="1" applyBorder="1">
      <alignment vertical="center"/>
    </xf>
    <xf numFmtId="0" fontId="0" fillId="0" borderId="78" xfId="0" applyFill="1" applyBorder="1">
      <alignment vertical="center"/>
    </xf>
    <xf numFmtId="0" fontId="0" fillId="0" borderId="0" xfId="0" applyAlignment="1">
      <alignment vertical="center" wrapText="1"/>
    </xf>
    <xf numFmtId="0" fontId="0" fillId="0" borderId="0" xfId="0" applyAlignment="1">
      <alignment horizontal="left" vertical="center" wrapText="1"/>
    </xf>
    <xf numFmtId="176" fontId="0" fillId="5" borderId="69" xfId="0" applyNumberFormat="1" applyFill="1" applyBorder="1" applyAlignment="1">
      <alignment horizontal="right" vertical="center"/>
    </xf>
    <xf numFmtId="177" fontId="0" fillId="5" borderId="69" xfId="0" applyNumberFormat="1" applyFont="1" applyFill="1" applyBorder="1" applyAlignment="1">
      <alignment horizontal="right" vertical="center"/>
    </xf>
    <xf numFmtId="0" fontId="0" fillId="0" borderId="49" xfId="0" applyFont="1" applyBorder="1" applyProtection="1">
      <alignment vertical="center"/>
      <protection locked="0"/>
    </xf>
    <xf numFmtId="0" fontId="0" fillId="0" borderId="0" xfId="0" applyNumberFormat="1" applyBorder="1">
      <alignment vertical="center"/>
    </xf>
    <xf numFmtId="0" fontId="1" fillId="0" borderId="0" xfId="0" applyFont="1" applyBorder="1">
      <alignment vertical="center"/>
    </xf>
    <xf numFmtId="0" fontId="0" fillId="0" borderId="0" xfId="0" applyFont="1" applyBorder="1" applyAlignment="1">
      <alignment vertical="top"/>
    </xf>
    <xf numFmtId="0" fontId="0" fillId="0" borderId="0" xfId="0" applyNumberFormat="1" applyFont="1" applyFill="1" applyBorder="1">
      <alignment vertical="center"/>
    </xf>
    <xf numFmtId="0" fontId="0" fillId="0" borderId="65" xfId="0" applyNumberFormat="1" applyFont="1" applyBorder="1" applyAlignment="1" applyProtection="1">
      <alignment horizontal="center" vertical="center"/>
      <protection locked="0"/>
    </xf>
    <xf numFmtId="0" fontId="0" fillId="0" borderId="66" xfId="0" applyNumberFormat="1" applyFont="1" applyBorder="1" applyAlignment="1" applyProtection="1">
      <alignment horizontal="center" vertical="center"/>
      <protection locked="0"/>
    </xf>
    <xf numFmtId="0" fontId="0" fillId="0" borderId="65" xfId="0" applyNumberFormat="1" applyBorder="1" applyAlignment="1" applyProtection="1">
      <alignment horizontal="center" vertical="center"/>
      <protection locked="0"/>
    </xf>
    <xf numFmtId="0" fontId="0" fillId="0" borderId="66" xfId="0" applyNumberFormat="1" applyBorder="1" applyAlignment="1" applyProtection="1">
      <alignment horizontal="center" vertical="center"/>
      <protection locked="0"/>
    </xf>
    <xf numFmtId="0" fontId="0" fillId="0" borderId="67" xfId="0" applyNumberFormat="1" applyBorder="1" applyAlignment="1" applyProtection="1">
      <alignment horizontal="center" vertical="center"/>
      <protection locked="0"/>
    </xf>
    <xf numFmtId="0" fontId="0" fillId="5" borderId="69" xfId="0" applyFill="1" applyBorder="1" applyAlignment="1">
      <alignment vertical="center" wrapText="1"/>
    </xf>
    <xf numFmtId="0" fontId="15" fillId="0" borderId="0" xfId="0" applyFont="1" applyAlignment="1">
      <alignment horizontal="left" vertical="top"/>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0" fontId="0" fillId="0" borderId="69" xfId="0" applyFont="1" applyBorder="1">
      <alignment vertical="center"/>
    </xf>
    <xf numFmtId="0" fontId="0" fillId="0" borderId="17" xfId="0" applyFont="1" applyBorder="1" applyAlignment="1" applyProtection="1">
      <alignment vertical="center"/>
      <protection locked="0"/>
    </xf>
    <xf numFmtId="0" fontId="0" fillId="0" borderId="18" xfId="0" applyFont="1" applyBorder="1" applyAlignment="1" applyProtection="1">
      <alignment vertical="center"/>
      <protection locked="0"/>
    </xf>
    <xf numFmtId="0" fontId="1" fillId="0" borderId="36" xfId="0" applyFont="1" applyBorder="1" applyAlignment="1">
      <alignment vertical="top"/>
    </xf>
    <xf numFmtId="0" fontId="1" fillId="0" borderId="0" xfId="0" applyFont="1" applyBorder="1" applyAlignment="1">
      <alignment vertical="top"/>
    </xf>
    <xf numFmtId="0" fontId="1" fillId="0" borderId="37" xfId="0" applyFont="1" applyBorder="1" applyAlignment="1">
      <alignment vertical="top"/>
    </xf>
    <xf numFmtId="0" fontId="1" fillId="0" borderId="17" xfId="0" applyFont="1" applyBorder="1" applyAlignment="1">
      <alignment vertical="top"/>
    </xf>
    <xf numFmtId="0" fontId="1" fillId="0" borderId="18" xfId="0" applyFont="1" applyBorder="1" applyAlignment="1">
      <alignment vertical="top"/>
    </xf>
    <xf numFmtId="0" fontId="1" fillId="0" borderId="45" xfId="0" applyFont="1" applyBorder="1" applyAlignment="1">
      <alignment vertical="top"/>
    </xf>
    <xf numFmtId="0" fontId="8" fillId="0" borderId="45" xfId="0" applyFont="1" applyBorder="1" applyAlignment="1">
      <alignment vertical="center"/>
    </xf>
    <xf numFmtId="0" fontId="1" fillId="0" borderId="0" xfId="0" applyFont="1" applyBorder="1" applyAlignment="1">
      <alignment horizontal="center" vertical="top"/>
    </xf>
    <xf numFmtId="0" fontId="1" fillId="0" borderId="37" xfId="0" applyFont="1" applyBorder="1" applyAlignment="1">
      <alignment horizontal="center" vertical="top"/>
    </xf>
    <xf numFmtId="14" fontId="0" fillId="0" borderId="0" xfId="0" applyNumberFormat="1" applyFont="1">
      <alignment vertical="center"/>
    </xf>
    <xf numFmtId="56" fontId="0" fillId="0" borderId="0" xfId="0" applyNumberFormat="1">
      <alignment vertical="center"/>
    </xf>
    <xf numFmtId="179" fontId="5" fillId="2" borderId="3" xfId="0" applyNumberFormat="1" applyFont="1" applyFill="1" applyBorder="1" applyAlignment="1" applyProtection="1">
      <alignment horizontal="center" vertical="center"/>
      <protection locked="0"/>
    </xf>
    <xf numFmtId="0" fontId="5" fillId="2" borderId="3" xfId="0" applyNumberFormat="1" applyFont="1" applyFill="1" applyBorder="1" applyAlignment="1" applyProtection="1">
      <alignment horizontal="center" vertical="center"/>
      <protection locked="0"/>
    </xf>
    <xf numFmtId="0" fontId="5" fillId="2" borderId="85" xfId="0" applyNumberFormat="1" applyFont="1" applyFill="1" applyBorder="1" applyAlignment="1" applyProtection="1">
      <alignment horizontal="center" vertical="center"/>
      <protection locked="0"/>
    </xf>
    <xf numFmtId="0" fontId="0" fillId="0" borderId="42" xfId="0" applyFont="1" applyBorder="1">
      <alignment vertical="center"/>
    </xf>
    <xf numFmtId="0" fontId="0" fillId="0" borderId="18" xfId="0" applyBorder="1">
      <alignment vertical="center"/>
    </xf>
    <xf numFmtId="0" fontId="1" fillId="0" borderId="42" xfId="0" applyFont="1" applyFill="1" applyBorder="1" applyAlignment="1">
      <alignment vertical="center"/>
    </xf>
    <xf numFmtId="0" fontId="1" fillId="0" borderId="42" xfId="0" applyFont="1" applyBorder="1" applyAlignment="1">
      <alignment vertical="center"/>
    </xf>
    <xf numFmtId="0" fontId="1" fillId="0" borderId="49" xfId="0" applyFont="1" applyBorder="1" applyAlignment="1">
      <alignment vertical="center"/>
    </xf>
    <xf numFmtId="0" fontId="0" fillId="0" borderId="45" xfId="0" applyFont="1" applyBorder="1" applyAlignment="1">
      <alignment vertical="center"/>
    </xf>
    <xf numFmtId="49" fontId="0" fillId="0" borderId="0" xfId="0" applyNumberFormat="1" applyFont="1" applyBorder="1" applyAlignment="1" applyProtection="1">
      <alignment horizontal="center" vertical="center"/>
      <protection locked="0"/>
    </xf>
    <xf numFmtId="0" fontId="8" fillId="0" borderId="0" xfId="0" applyFont="1" applyBorder="1" applyAlignment="1">
      <alignment horizontal="left" vertical="top" wrapText="1"/>
    </xf>
    <xf numFmtId="0" fontId="7" fillId="0" borderId="0" xfId="0" applyFont="1" applyFill="1" applyBorder="1" applyAlignment="1" applyProtection="1">
      <alignment horizontal="left" vertical="top"/>
    </xf>
    <xf numFmtId="0" fontId="11" fillId="0" borderId="0" xfId="0" applyFont="1" applyFill="1" applyBorder="1" applyAlignment="1" applyProtection="1">
      <alignment horizontal="left" vertical="top"/>
    </xf>
    <xf numFmtId="0" fontId="11" fillId="0" borderId="0" xfId="0" applyFont="1" applyFill="1" applyBorder="1" applyAlignment="1" applyProtection="1">
      <alignment vertical="center" shrinkToFit="1"/>
      <protection locked="0"/>
    </xf>
    <xf numFmtId="0" fontId="11" fillId="0" borderId="0" xfId="0" applyFont="1" applyBorder="1" applyAlignment="1" applyProtection="1">
      <alignment vertical="center" shrinkToFit="1"/>
      <protection locked="0"/>
    </xf>
    <xf numFmtId="0" fontId="7" fillId="0" borderId="0" xfId="0" applyFont="1" applyFill="1" applyBorder="1" applyAlignment="1">
      <alignment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lignment horizontal="right" vertical="center"/>
    </xf>
    <xf numFmtId="0" fontId="7" fillId="0" borderId="0" xfId="0" quotePrefix="1" applyFont="1" applyFill="1" applyBorder="1" applyAlignment="1">
      <alignment horizontal="right" vertical="top"/>
    </xf>
    <xf numFmtId="0" fontId="7" fillId="0" borderId="0" xfId="0" quotePrefix="1" applyFont="1" applyFill="1" applyBorder="1" applyAlignment="1">
      <alignment horizontal="right"/>
    </xf>
    <xf numFmtId="0" fontId="13" fillId="0" borderId="0" xfId="0" applyFont="1" applyFill="1" applyBorder="1">
      <alignment vertical="center"/>
    </xf>
    <xf numFmtId="0" fontId="1" fillId="0" borderId="42" xfId="0" applyFont="1" applyFill="1" applyBorder="1" applyAlignment="1">
      <alignment vertical="top"/>
    </xf>
    <xf numFmtId="0" fontId="7" fillId="0" borderId="42" xfId="0" applyFont="1" applyFill="1" applyBorder="1" applyAlignment="1">
      <alignment vertical="center"/>
    </xf>
    <xf numFmtId="0" fontId="0" fillId="0" borderId="42" xfId="0" applyFont="1" applyFill="1" applyBorder="1" applyAlignment="1">
      <alignment vertical="center"/>
    </xf>
    <xf numFmtId="0" fontId="11" fillId="0" borderId="42" xfId="0" applyFont="1" applyBorder="1" applyAlignment="1">
      <alignment vertical="center" wrapText="1"/>
    </xf>
    <xf numFmtId="0" fontId="8" fillId="0" borderId="42" xfId="0" applyFont="1" applyFill="1" applyBorder="1" applyAlignment="1">
      <alignment vertical="center" textRotation="255"/>
    </xf>
    <xf numFmtId="0" fontId="8" fillId="0" borderId="42" xfId="0" applyFont="1" applyFill="1" applyBorder="1">
      <alignment vertical="center"/>
    </xf>
    <xf numFmtId="0" fontId="8" fillId="0" borderId="42" xfId="0" applyFont="1" applyFill="1" applyBorder="1" applyAlignment="1">
      <alignment vertical="center"/>
    </xf>
    <xf numFmtId="0" fontId="12" fillId="0" borderId="42" xfId="0" applyFont="1" applyFill="1" applyBorder="1" applyAlignment="1">
      <alignment vertical="center"/>
    </xf>
    <xf numFmtId="0" fontId="13" fillId="0" borderId="42" xfId="0" applyFont="1" applyBorder="1">
      <alignment vertical="center"/>
    </xf>
    <xf numFmtId="0" fontId="11" fillId="0" borderId="41" xfId="0" applyFont="1" applyBorder="1" applyAlignment="1">
      <alignment horizontal="center" vertical="center"/>
    </xf>
    <xf numFmtId="0" fontId="11" fillId="0" borderId="49"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17" xfId="0" applyFont="1" applyBorder="1" applyAlignment="1">
      <alignment horizontal="center" vertical="center"/>
    </xf>
    <xf numFmtId="0" fontId="11" fillId="0" borderId="45" xfId="0" applyFont="1" applyBorder="1" applyAlignment="1">
      <alignment horizontal="center"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1" fillId="0" borderId="49" xfId="0" applyFont="1" applyBorder="1" applyAlignment="1">
      <alignment horizontal="left" vertical="center"/>
    </xf>
    <xf numFmtId="0" fontId="11" fillId="0" borderId="36" xfId="0" applyFont="1" applyBorder="1" applyAlignment="1">
      <alignment horizontal="left" vertical="center"/>
    </xf>
    <xf numFmtId="0" fontId="11" fillId="0" borderId="0" xfId="0" applyFont="1" applyBorder="1" applyAlignment="1">
      <alignment horizontal="left" vertical="center"/>
    </xf>
    <xf numFmtId="0" fontId="11" fillId="0" borderId="37" xfId="0" applyFont="1" applyBorder="1" applyAlignment="1">
      <alignment horizontal="left" vertic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11" fillId="0" borderId="45" xfId="0" applyFont="1" applyBorder="1" applyAlignment="1">
      <alignment horizontal="left" vertical="center"/>
    </xf>
    <xf numFmtId="0" fontId="11" fillId="0" borderId="41" xfId="0" applyFont="1" applyBorder="1" applyAlignment="1">
      <alignment horizontal="left" vertical="center" wrapText="1"/>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9" xfId="0" applyFont="1" applyBorder="1" applyAlignment="1">
      <alignment horizontal="center" vertical="center"/>
    </xf>
    <xf numFmtId="0" fontId="8" fillId="0" borderId="36" xfId="0" applyFont="1" applyBorder="1" applyAlignment="1">
      <alignment horizontal="center" vertical="center"/>
    </xf>
    <xf numFmtId="0" fontId="8" fillId="0" borderId="0" xfId="0" applyFont="1" applyBorder="1" applyAlignment="1">
      <alignment horizontal="center" vertical="center"/>
    </xf>
    <xf numFmtId="0" fontId="8" fillId="0" borderId="37"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45" xfId="0" applyFont="1" applyBorder="1" applyAlignment="1">
      <alignment horizontal="center" vertical="center"/>
    </xf>
    <xf numFmtId="0" fontId="0" fillId="0" borderId="41" xfId="0" applyFont="1" applyBorder="1" applyAlignment="1" applyProtection="1">
      <alignment horizontal="center" vertical="center"/>
      <protection locked="0"/>
    </xf>
    <xf numFmtId="0" fontId="0" fillId="0" borderId="49" xfId="0" applyFont="1" applyBorder="1" applyAlignment="1" applyProtection="1">
      <alignment horizontal="center" vertical="center"/>
      <protection locked="0"/>
    </xf>
    <xf numFmtId="0" fontId="0" fillId="0" borderId="36" xfId="0" applyFont="1" applyBorder="1" applyAlignment="1" applyProtection="1">
      <alignment horizontal="center" vertical="center"/>
      <protection locked="0"/>
    </xf>
    <xf numFmtId="0" fontId="0" fillId="0" borderId="37"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45" xfId="0" applyFont="1" applyBorder="1" applyAlignment="1" applyProtection="1">
      <alignment horizontal="center" vertical="center"/>
      <protection locked="0"/>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7" fillId="2" borderId="41" xfId="0" applyFont="1" applyFill="1" applyBorder="1" applyAlignment="1">
      <alignment horizontal="left" vertical="center"/>
    </xf>
    <xf numFmtId="0" fontId="7" fillId="2" borderId="42" xfId="0" applyFont="1" applyFill="1" applyBorder="1" applyAlignment="1">
      <alignment horizontal="left" vertical="center"/>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87" xfId="0" applyFont="1" applyBorder="1" applyAlignment="1">
      <alignment horizontal="center" vertical="top"/>
    </xf>
    <xf numFmtId="0" fontId="1" fillId="0" borderId="42" xfId="0" applyFont="1" applyBorder="1" applyAlignment="1">
      <alignment horizontal="center" vertical="top"/>
    </xf>
    <xf numFmtId="0" fontId="0" fillId="0" borderId="88" xfId="0" applyFont="1" applyFill="1" applyBorder="1" applyAlignment="1">
      <alignment horizontal="center" vertical="center"/>
    </xf>
    <xf numFmtId="0" fontId="0" fillId="0" borderId="18" xfId="0" applyFont="1" applyFill="1" applyBorder="1" applyAlignment="1">
      <alignment horizontal="center" vertical="center"/>
    </xf>
    <xf numFmtId="180" fontId="0" fillId="0" borderId="18" xfId="0" applyNumberFormat="1" applyBorder="1" applyAlignment="1">
      <alignment horizontal="center" vertical="center"/>
    </xf>
    <xf numFmtId="180" fontId="0" fillId="0" borderId="18" xfId="0" applyNumberFormat="1" applyFont="1" applyBorder="1" applyAlignment="1">
      <alignment horizontal="center" vertical="center"/>
    </xf>
    <xf numFmtId="0" fontId="0" fillId="0" borderId="18" xfId="0" applyFont="1" applyBorder="1" applyAlignment="1">
      <alignment horizontal="center" vertical="center"/>
    </xf>
    <xf numFmtId="0" fontId="0" fillId="0" borderId="64" xfId="0" applyFont="1" applyBorder="1" applyAlignment="1" applyProtection="1">
      <alignment horizontal="center" vertical="center"/>
      <protection locked="0"/>
    </xf>
    <xf numFmtId="176" fontId="0" fillId="0" borderId="70" xfId="0" applyNumberFormat="1" applyFont="1" applyBorder="1" applyAlignment="1">
      <alignment horizontal="left" vertical="center"/>
    </xf>
    <xf numFmtId="176" fontId="0" fillId="0" borderId="71" xfId="0" applyNumberFormat="1" applyFont="1" applyBorder="1" applyAlignment="1">
      <alignment horizontal="left" vertical="center"/>
    </xf>
    <xf numFmtId="176" fontId="0" fillId="0" borderId="72" xfId="0" applyNumberFormat="1" applyFont="1" applyBorder="1" applyAlignment="1">
      <alignment horizontal="left" vertical="center"/>
    </xf>
    <xf numFmtId="177" fontId="0" fillId="0" borderId="70" xfId="0" applyNumberFormat="1" applyFont="1" applyBorder="1" applyAlignment="1">
      <alignment horizontal="left" vertical="center"/>
    </xf>
    <xf numFmtId="177" fontId="0" fillId="0" borderId="71" xfId="0" applyNumberFormat="1" applyFont="1" applyBorder="1" applyAlignment="1">
      <alignment horizontal="left" vertical="center"/>
    </xf>
    <xf numFmtId="177" fontId="0" fillId="0" borderId="72" xfId="0" applyNumberFormat="1" applyFont="1" applyBorder="1" applyAlignment="1">
      <alignment horizontal="left" vertical="center"/>
    </xf>
    <xf numFmtId="178" fontId="0" fillId="0" borderId="70" xfId="0" applyNumberFormat="1" applyFont="1" applyBorder="1" applyAlignment="1">
      <alignment horizontal="left" vertical="center"/>
    </xf>
    <xf numFmtId="178" fontId="0" fillId="0" borderId="71" xfId="0" applyNumberFormat="1" applyFont="1" applyBorder="1" applyAlignment="1">
      <alignment horizontal="left" vertical="center"/>
    </xf>
    <xf numFmtId="178" fontId="0" fillId="0" borderId="72" xfId="0" applyNumberFormat="1" applyFont="1" applyBorder="1" applyAlignment="1">
      <alignment horizontal="left" vertical="center"/>
    </xf>
    <xf numFmtId="0" fontId="0" fillId="0" borderId="74" xfId="0" applyFont="1" applyBorder="1" applyAlignment="1">
      <alignment horizontal="center" vertical="center"/>
    </xf>
    <xf numFmtId="0" fontId="0" fillId="0" borderId="75" xfId="0" applyFont="1" applyBorder="1" applyAlignment="1">
      <alignment horizontal="center" vertical="center"/>
    </xf>
    <xf numFmtId="0" fontId="0" fillId="0" borderId="0" xfId="0" applyFont="1" applyBorder="1" applyAlignment="1">
      <alignment horizontal="center" vertical="center"/>
    </xf>
    <xf numFmtId="0" fontId="0" fillId="0" borderId="77" xfId="0" applyFont="1" applyBorder="1" applyAlignment="1">
      <alignment horizontal="center" vertical="center"/>
    </xf>
    <xf numFmtId="0" fontId="8" fillId="0" borderId="21" xfId="0" applyFont="1" applyBorder="1" applyAlignment="1">
      <alignment horizontal="center" vertical="center"/>
    </xf>
    <xf numFmtId="0" fontId="8" fillId="0" borderId="50" xfId="0" applyFont="1" applyBorder="1" applyAlignment="1">
      <alignment horizontal="center" vertical="center"/>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50" xfId="0" applyFont="1" applyFill="1" applyBorder="1" applyAlignment="1">
      <alignment horizontal="center" vertical="center"/>
    </xf>
    <xf numFmtId="0" fontId="1" fillId="0" borderId="41" xfId="0" applyFont="1" applyBorder="1" applyAlignment="1">
      <alignment horizontal="center" vertical="top"/>
    </xf>
    <xf numFmtId="0" fontId="1" fillId="0" borderId="49" xfId="0" applyFont="1" applyBorder="1" applyAlignment="1">
      <alignment horizontal="center" vertical="top"/>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7" fillId="0" borderId="0" xfId="0" applyFont="1" applyBorder="1" applyAlignment="1" applyProtection="1">
      <alignment horizontal="left" vertical="center"/>
      <protection locked="0"/>
    </xf>
    <xf numFmtId="0" fontId="1" fillId="0" borderId="0" xfId="0" applyFont="1" applyBorder="1" applyAlignment="1" applyProtection="1">
      <alignment horizontal="left" vertical="center" wrapText="1"/>
      <protection locked="0"/>
    </xf>
    <xf numFmtId="0" fontId="1" fillId="3" borderId="41" xfId="0" applyFont="1" applyFill="1" applyBorder="1" applyAlignment="1" applyProtection="1">
      <alignment horizontal="center" vertical="center" wrapText="1"/>
      <protection locked="0"/>
    </xf>
    <xf numFmtId="0" fontId="1" fillId="3" borderId="42" xfId="0" applyFont="1" applyFill="1" applyBorder="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 fillId="3" borderId="18" xfId="0" applyFont="1" applyFill="1" applyBorder="1" applyAlignment="1" applyProtection="1">
      <alignment horizontal="center" vertical="center"/>
      <protection locked="0"/>
    </xf>
    <xf numFmtId="49" fontId="0" fillId="0" borderId="77" xfId="0" applyNumberFormat="1" applyBorder="1" applyAlignment="1">
      <alignment horizontal="center" vertical="center"/>
    </xf>
    <xf numFmtId="49" fontId="0" fillId="0" borderId="77" xfId="0" applyNumberFormat="1" applyFont="1" applyBorder="1" applyAlignment="1">
      <alignment horizontal="center" vertical="center"/>
    </xf>
    <xf numFmtId="0" fontId="0" fillId="5" borderId="73" xfId="0" applyFill="1" applyBorder="1" applyAlignment="1">
      <alignment horizontal="center" vertical="center"/>
    </xf>
    <xf numFmtId="0" fontId="0" fillId="5" borderId="74" xfId="0" applyFill="1" applyBorder="1" applyAlignment="1">
      <alignment horizontal="center" vertical="center"/>
    </xf>
    <xf numFmtId="0" fontId="0" fillId="5" borderId="75" xfId="0" applyFill="1" applyBorder="1" applyAlignment="1">
      <alignment horizontal="center" vertical="center"/>
    </xf>
    <xf numFmtId="0" fontId="0" fillId="5" borderId="78" xfId="0" applyFill="1" applyBorder="1" applyAlignment="1">
      <alignment horizontal="center" vertical="center"/>
    </xf>
    <xf numFmtId="0" fontId="0" fillId="5" borderId="79" xfId="0" applyFill="1" applyBorder="1" applyAlignment="1">
      <alignment horizontal="center" vertical="center"/>
    </xf>
    <xf numFmtId="0" fontId="0" fillId="5" borderId="80" xfId="0" applyFill="1" applyBorder="1" applyAlignment="1">
      <alignment horizontal="center" vertical="center"/>
    </xf>
    <xf numFmtId="0" fontId="0" fillId="5" borderId="73" xfId="0" applyNumberFormat="1" applyFill="1" applyBorder="1" applyAlignment="1">
      <alignment horizontal="center" vertical="center"/>
    </xf>
    <xf numFmtId="0" fontId="0" fillId="5" borderId="74" xfId="0" applyNumberFormat="1" applyFont="1" applyFill="1" applyBorder="1" applyAlignment="1">
      <alignment horizontal="center" vertical="center"/>
    </xf>
    <xf numFmtId="0" fontId="0" fillId="5" borderId="75" xfId="0" applyNumberFormat="1" applyFont="1" applyFill="1" applyBorder="1" applyAlignment="1">
      <alignment horizontal="center" vertical="center"/>
    </xf>
    <xf numFmtId="0" fontId="0" fillId="5" borderId="78" xfId="0" applyNumberFormat="1" applyFont="1" applyFill="1" applyBorder="1" applyAlignment="1">
      <alignment horizontal="center" vertical="center"/>
    </xf>
    <xf numFmtId="0" fontId="0" fillId="5" borderId="79" xfId="0" applyNumberFormat="1" applyFont="1" applyFill="1" applyBorder="1" applyAlignment="1">
      <alignment horizontal="center" vertical="center"/>
    </xf>
    <xf numFmtId="0" fontId="0" fillId="5" borderId="80" xfId="0" applyNumberFormat="1" applyFont="1" applyFill="1" applyBorder="1" applyAlignment="1">
      <alignment horizontal="center" vertical="center"/>
    </xf>
    <xf numFmtId="0" fontId="0" fillId="5" borderId="73" xfId="0" applyNumberFormat="1" applyFont="1" applyFill="1" applyBorder="1" applyAlignment="1">
      <alignment horizontal="center" vertical="center"/>
    </xf>
    <xf numFmtId="0" fontId="15" fillId="0" borderId="0" xfId="0" applyFont="1" applyAlignment="1">
      <alignment horizontal="left" vertical="center" wrapText="1"/>
    </xf>
    <xf numFmtId="49" fontId="0" fillId="0" borderId="0" xfId="0" applyNumberFormat="1" applyFont="1" applyFill="1" applyBorder="1" applyAlignment="1" applyProtection="1">
      <alignment horizontal="center" vertical="center"/>
      <protection locked="0"/>
    </xf>
    <xf numFmtId="0" fontId="0" fillId="0" borderId="74" xfId="0" applyBorder="1" applyAlignment="1">
      <alignment horizontal="left" vertical="center" wrapText="1"/>
    </xf>
    <xf numFmtId="0" fontId="0" fillId="0" borderId="79" xfId="0" applyFont="1" applyBorder="1" applyAlignment="1">
      <alignment horizontal="left" vertical="center"/>
    </xf>
    <xf numFmtId="0" fontId="0" fillId="5" borderId="81" xfId="0" applyFont="1" applyFill="1" applyBorder="1" applyAlignment="1">
      <alignment horizontal="center" vertical="center"/>
    </xf>
    <xf numFmtId="0" fontId="0" fillId="5" borderId="82" xfId="0" applyFont="1" applyFill="1" applyBorder="1" applyAlignment="1">
      <alignment horizontal="center" vertical="center"/>
    </xf>
    <xf numFmtId="178" fontId="0" fillId="5" borderId="73" xfId="0" applyNumberFormat="1" applyFont="1" applyFill="1" applyBorder="1" applyAlignment="1">
      <alignment horizontal="right" vertical="center"/>
    </xf>
    <xf numFmtId="178" fontId="0" fillId="5" borderId="74" xfId="0" applyNumberFormat="1" applyFont="1" applyFill="1" applyBorder="1" applyAlignment="1">
      <alignment horizontal="right" vertical="center"/>
    </xf>
    <xf numFmtId="178" fontId="0" fillId="5" borderId="75" xfId="0" applyNumberFormat="1" applyFont="1" applyFill="1" applyBorder="1" applyAlignment="1">
      <alignment horizontal="right" vertical="center"/>
    </xf>
    <xf numFmtId="178" fontId="0" fillId="5" borderId="78" xfId="0" applyNumberFormat="1" applyFont="1" applyFill="1" applyBorder="1" applyAlignment="1">
      <alignment horizontal="right" vertical="center"/>
    </xf>
    <xf numFmtId="178" fontId="0" fillId="5" borderId="79" xfId="0" applyNumberFormat="1" applyFont="1" applyFill="1" applyBorder="1" applyAlignment="1">
      <alignment horizontal="right" vertical="center"/>
    </xf>
    <xf numFmtId="178" fontId="0" fillId="5" borderId="80" xfId="0" applyNumberFormat="1" applyFont="1" applyFill="1" applyBorder="1" applyAlignment="1">
      <alignment horizontal="right" vertical="center"/>
    </xf>
    <xf numFmtId="0" fontId="7" fillId="3" borderId="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8" fillId="0" borderId="11" xfId="0" applyFont="1" applyBorder="1" applyAlignment="1">
      <alignment horizontal="left" vertical="center" wrapText="1"/>
    </xf>
    <xf numFmtId="0" fontId="11"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0" fillId="5" borderId="83" xfId="0" applyFill="1" applyBorder="1">
      <alignment vertical="center"/>
    </xf>
    <xf numFmtId="0" fontId="0" fillId="5" borderId="82" xfId="0" applyFill="1" applyBorder="1">
      <alignment vertical="center"/>
    </xf>
    <xf numFmtId="0" fontId="0" fillId="5" borderId="73" xfId="0" applyFont="1" applyFill="1" applyBorder="1" applyAlignment="1">
      <alignment horizontal="center" vertical="center"/>
    </xf>
    <xf numFmtId="0" fontId="0" fillId="5" borderId="74" xfId="0" applyFont="1" applyFill="1" applyBorder="1" applyAlignment="1">
      <alignment horizontal="center" vertical="center"/>
    </xf>
    <xf numFmtId="0" fontId="0" fillId="5" borderId="75" xfId="0" applyFont="1" applyFill="1" applyBorder="1" applyAlignment="1">
      <alignment horizontal="center" vertical="center"/>
    </xf>
    <xf numFmtId="0" fontId="0" fillId="5" borderId="76" xfId="0" applyFont="1" applyFill="1" applyBorder="1" applyAlignment="1">
      <alignment horizontal="center" vertical="center"/>
    </xf>
    <xf numFmtId="0" fontId="0" fillId="5" borderId="0" xfId="0" applyFont="1" applyFill="1" applyBorder="1" applyAlignment="1">
      <alignment horizontal="center" vertical="center"/>
    </xf>
    <xf numFmtId="0" fontId="0" fillId="5" borderId="77" xfId="0" applyFont="1" applyFill="1" applyBorder="1" applyAlignment="1">
      <alignment horizontal="center" vertical="center"/>
    </xf>
    <xf numFmtId="0" fontId="0" fillId="5" borderId="78" xfId="0" applyFont="1" applyFill="1" applyBorder="1" applyAlignment="1">
      <alignment horizontal="center" vertical="center"/>
    </xf>
    <xf numFmtId="0" fontId="0" fillId="5" borderId="79" xfId="0" applyFont="1" applyFill="1" applyBorder="1" applyAlignment="1">
      <alignment horizontal="center" vertical="center"/>
    </xf>
    <xf numFmtId="0" fontId="0" fillId="5" borderId="80" xfId="0" applyFont="1" applyFill="1" applyBorder="1" applyAlignment="1">
      <alignment horizontal="center" vertical="center"/>
    </xf>
    <xf numFmtId="0" fontId="7" fillId="0" borderId="0" xfId="0" applyFont="1" applyFill="1" applyBorder="1" applyAlignment="1">
      <alignment horizontal="center" vertical="center" shrinkToFit="1"/>
    </xf>
    <xf numFmtId="0" fontId="7" fillId="3" borderId="41" xfId="0" applyFont="1" applyFill="1" applyBorder="1" applyAlignment="1">
      <alignment horizontal="center" vertical="center" wrapText="1"/>
    </xf>
    <xf numFmtId="0" fontId="7" fillId="3" borderId="49" xfId="0" applyFont="1" applyFill="1" applyBorder="1" applyAlignment="1">
      <alignment horizontal="center" vertical="center"/>
    </xf>
    <xf numFmtId="0" fontId="7" fillId="3" borderId="55" xfId="0" applyFont="1" applyFill="1" applyBorder="1" applyAlignment="1">
      <alignment horizontal="center" vertical="center"/>
    </xf>
    <xf numFmtId="0" fontId="7" fillId="3" borderId="56" xfId="0" applyFont="1" applyFill="1" applyBorder="1" applyAlignment="1">
      <alignment horizontal="center" vertical="center"/>
    </xf>
    <xf numFmtId="0" fontId="8" fillId="3" borderId="41"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3" borderId="41" xfId="0" applyFont="1" applyFill="1" applyBorder="1" applyAlignment="1" applyProtection="1">
      <alignment horizontal="center" vertical="center" wrapText="1"/>
      <protection locked="0"/>
    </xf>
    <xf numFmtId="0" fontId="8" fillId="3" borderId="49" xfId="0" applyFont="1" applyFill="1" applyBorder="1" applyAlignment="1" applyProtection="1">
      <alignment horizontal="center" vertical="center" wrapText="1"/>
      <protection locked="0"/>
    </xf>
    <xf numFmtId="0" fontId="8" fillId="3" borderId="55" xfId="0" applyFont="1" applyFill="1" applyBorder="1" applyAlignment="1" applyProtection="1">
      <alignment horizontal="center" vertical="center" wrapText="1"/>
      <protection locked="0"/>
    </xf>
    <xf numFmtId="0" fontId="8" fillId="3" borderId="56" xfId="0" applyFont="1" applyFill="1" applyBorder="1" applyAlignment="1" applyProtection="1">
      <alignment horizontal="center" vertical="center" wrapText="1"/>
      <protection locked="0"/>
    </xf>
    <xf numFmtId="0" fontId="8" fillId="3" borderId="42"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8" fillId="0" borderId="0" xfId="0" applyFont="1" applyFill="1" applyBorder="1" applyAlignment="1">
      <alignment horizontal="center" vertical="center"/>
    </xf>
    <xf numFmtId="0" fontId="9" fillId="0" borderId="41" xfId="0" applyFont="1" applyBorder="1" applyAlignment="1" applyProtection="1">
      <alignment horizontal="center" vertical="center" wrapText="1"/>
      <protection locked="0"/>
    </xf>
    <xf numFmtId="0" fontId="9" fillId="0" borderId="42"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9" fillId="0" borderId="36"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44"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0" fillId="0" borderId="47" xfId="0" applyFont="1" applyBorder="1" applyAlignment="1" applyProtection="1">
      <alignment horizontal="center" vertical="center"/>
    </xf>
    <xf numFmtId="0" fontId="0" fillId="0" borderId="48" xfId="0" applyFont="1" applyBorder="1" applyAlignment="1" applyProtection="1">
      <alignment horizontal="center" vertical="center"/>
    </xf>
    <xf numFmtId="0" fontId="0" fillId="5" borderId="70" xfId="0" applyFill="1" applyBorder="1" applyAlignment="1">
      <alignment horizontal="left" vertical="center" wrapText="1"/>
    </xf>
    <xf numFmtId="0" fontId="0" fillId="5" borderId="71" xfId="0" applyFill="1" applyBorder="1" applyAlignment="1">
      <alignment horizontal="left" vertical="center" wrapText="1"/>
    </xf>
    <xf numFmtId="0" fontId="0" fillId="5" borderId="72" xfId="0" applyFill="1" applyBorder="1" applyAlignment="1">
      <alignment horizontal="left" vertical="center" wrapText="1"/>
    </xf>
    <xf numFmtId="0" fontId="7" fillId="3" borderId="41" xfId="0" applyFont="1" applyFill="1" applyBorder="1" applyAlignment="1">
      <alignment horizontal="center" vertical="center" textRotation="255"/>
    </xf>
    <xf numFmtId="0" fontId="7" fillId="3" borderId="49" xfId="0" applyFont="1" applyFill="1" applyBorder="1" applyAlignment="1">
      <alignment horizontal="center" vertical="center" textRotation="255"/>
    </xf>
    <xf numFmtId="0" fontId="7" fillId="3" borderId="17" xfId="0" applyFont="1" applyFill="1" applyBorder="1" applyAlignment="1">
      <alignment horizontal="center" vertical="center" textRotation="255"/>
    </xf>
    <xf numFmtId="0" fontId="7" fillId="3" borderId="45" xfId="0" applyFont="1" applyFill="1" applyBorder="1" applyAlignment="1">
      <alignment horizontal="center" vertical="center" textRotation="255"/>
    </xf>
    <xf numFmtId="0" fontId="9" fillId="0" borderId="41" xfId="0" applyFont="1" applyBorder="1" applyAlignment="1" applyProtection="1">
      <alignment horizontal="center" vertical="center" wrapText="1" shrinkToFit="1"/>
      <protection locked="0"/>
    </xf>
    <xf numFmtId="0" fontId="9" fillId="0" borderId="42" xfId="0" applyFont="1" applyBorder="1" applyAlignment="1" applyProtection="1">
      <alignment horizontal="center" vertical="center" wrapText="1" shrinkToFit="1"/>
      <protection locked="0"/>
    </xf>
    <xf numFmtId="0" fontId="9" fillId="0" borderId="17" xfId="0" applyFont="1" applyBorder="1" applyAlignment="1" applyProtection="1">
      <alignment horizontal="center" vertical="center" wrapText="1" shrinkToFit="1"/>
      <protection locked="0"/>
    </xf>
    <xf numFmtId="0" fontId="9" fillId="0" borderId="18" xfId="0" applyFont="1" applyBorder="1" applyAlignment="1" applyProtection="1">
      <alignment horizontal="center" vertical="center" wrapText="1" shrinkToFit="1"/>
      <protection locked="0"/>
    </xf>
    <xf numFmtId="0" fontId="9" fillId="0" borderId="42" xfId="0"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locked="0"/>
    </xf>
    <xf numFmtId="0" fontId="0" fillId="0" borderId="42" xfId="0" applyBorder="1" applyAlignment="1" applyProtection="1">
      <alignment horizontal="center" vertical="center" wrapText="1"/>
      <protection locked="0"/>
    </xf>
    <xf numFmtId="0" fontId="0" fillId="0" borderId="42"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46" xfId="0" applyFont="1" applyBorder="1" applyAlignment="1" applyProtection="1">
      <alignment horizontal="center" vertical="center"/>
    </xf>
    <xf numFmtId="0" fontId="7" fillId="3" borderId="21"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21"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1" fillId="0" borderId="21"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protection locked="0"/>
    </xf>
    <xf numFmtId="0" fontId="1" fillId="0" borderId="50" xfId="0" applyFont="1" applyBorder="1" applyAlignment="1" applyProtection="1">
      <alignment horizontal="center" vertical="center"/>
      <protection locked="0"/>
    </xf>
    <xf numFmtId="0" fontId="0" fillId="0" borderId="38" xfId="0" applyFont="1" applyBorder="1" applyAlignment="1" applyProtection="1">
      <alignment horizontal="center" vertical="center"/>
    </xf>
    <xf numFmtId="0" fontId="0" fillId="0" borderId="39" xfId="0" applyFont="1" applyBorder="1" applyAlignment="1" applyProtection="1">
      <alignment horizontal="center" vertical="center"/>
    </xf>
    <xf numFmtId="0" fontId="8" fillId="0" borderId="0" xfId="0" applyFont="1" applyFill="1" applyAlignment="1">
      <alignment horizontal="center" vertical="center"/>
    </xf>
    <xf numFmtId="0" fontId="7" fillId="3" borderId="10" xfId="0" applyFont="1" applyFill="1" applyBorder="1" applyAlignment="1">
      <alignment horizontal="center" vertical="center" textRotation="255"/>
    </xf>
    <xf numFmtId="0" fontId="0" fillId="0" borderId="15" xfId="0" applyFont="1" applyBorder="1">
      <alignment vertical="center"/>
    </xf>
    <xf numFmtId="0" fontId="0" fillId="0" borderId="23" xfId="0" applyFont="1" applyBorder="1">
      <alignment vertical="center"/>
    </xf>
    <xf numFmtId="0" fontId="1" fillId="3" borderId="13" xfId="0" applyFont="1" applyFill="1" applyBorder="1" applyAlignment="1">
      <alignment horizontal="center" vertical="center" textRotation="255" wrapText="1"/>
    </xf>
    <xf numFmtId="0" fontId="8" fillId="3" borderId="29" xfId="0" applyFont="1" applyFill="1" applyBorder="1" applyAlignment="1">
      <alignment horizontal="center" vertical="center" textRotation="255"/>
    </xf>
    <xf numFmtId="0" fontId="1" fillId="3" borderId="36" xfId="0" applyFont="1" applyFill="1" applyBorder="1" applyAlignment="1">
      <alignment horizontal="center" vertical="center" textRotation="255" wrapText="1"/>
    </xf>
    <xf numFmtId="0" fontId="8" fillId="3" borderId="37" xfId="0" applyFont="1" applyFill="1" applyBorder="1" applyAlignment="1">
      <alignment horizontal="center" vertical="center" textRotation="255"/>
    </xf>
    <xf numFmtId="0" fontId="8" fillId="3" borderId="36" xfId="0" applyFont="1" applyFill="1" applyBorder="1" applyAlignment="1">
      <alignment horizontal="center" vertical="center" textRotation="255"/>
    </xf>
    <xf numFmtId="0" fontId="8" fillId="3" borderId="17" xfId="0" applyFont="1" applyFill="1" applyBorder="1" applyAlignment="1">
      <alignment horizontal="center" vertical="center" textRotation="255"/>
    </xf>
    <xf numFmtId="0" fontId="8" fillId="3" borderId="45" xfId="0" applyFont="1" applyFill="1" applyBorder="1" applyAlignment="1">
      <alignment horizontal="center" vertical="center" textRotation="255"/>
    </xf>
    <xf numFmtId="0" fontId="0" fillId="0" borderId="30" xfId="0" applyFont="1" applyBorder="1" applyAlignment="1" applyProtection="1">
      <alignment horizontal="center" vertical="center"/>
    </xf>
    <xf numFmtId="0" fontId="0" fillId="0" borderId="31" xfId="0" applyFont="1" applyBorder="1" applyAlignment="1" applyProtection="1">
      <alignment horizontal="center" vertical="center"/>
    </xf>
    <xf numFmtId="0" fontId="0" fillId="0" borderId="31" xfId="0" applyBorder="1" applyAlignment="1" applyProtection="1">
      <alignment horizontal="center" vertical="center"/>
      <protection locked="0"/>
    </xf>
    <xf numFmtId="0" fontId="0" fillId="0" borderId="31" xfId="0"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0" fillId="0" borderId="40" xfId="0" applyFont="1" applyBorder="1" applyAlignment="1" applyProtection="1">
      <alignment horizontal="center" vertical="center"/>
    </xf>
    <xf numFmtId="0" fontId="0" fillId="0" borderId="79" xfId="0" applyBorder="1" applyAlignment="1">
      <alignment horizontal="left" vertical="center" wrapText="1"/>
    </xf>
    <xf numFmtId="0" fontId="0" fillId="0" borderId="32" xfId="0" applyFont="1" applyBorder="1" applyAlignment="1" applyProtection="1">
      <alignment horizontal="center" vertical="center"/>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35" xfId="0" applyFont="1" applyFill="1" applyBorder="1" applyAlignment="1">
      <alignment horizontal="center" vertical="center"/>
    </xf>
    <xf numFmtId="0" fontId="2" fillId="0" borderId="0" xfId="0" applyFont="1" applyAlignment="1">
      <alignment horizontal="distributed"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8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84"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84" xfId="0" applyNumberFormat="1" applyFont="1" applyFill="1" applyBorder="1" applyAlignment="1" applyProtection="1">
      <alignment horizontal="center" vertical="center"/>
      <protection locked="0"/>
    </xf>
    <xf numFmtId="0" fontId="5" fillId="0" borderId="2" xfId="0" applyNumberFormat="1" applyFont="1" applyFill="1" applyBorder="1" applyAlignment="1" applyProtection="1">
      <alignment horizontal="center" vertical="center"/>
      <protection locked="0"/>
    </xf>
    <xf numFmtId="0" fontId="7" fillId="3" borderId="11" xfId="0" applyFont="1" applyFill="1" applyBorder="1" applyAlignment="1">
      <alignment horizontal="center" vertical="center" textRotation="255"/>
    </xf>
    <xf numFmtId="0" fontId="7" fillId="3" borderId="15" xfId="0" applyFont="1" applyFill="1" applyBorder="1" applyAlignment="1">
      <alignment horizontal="center" vertical="center" textRotation="255"/>
    </xf>
    <xf numFmtId="0" fontId="7" fillId="3" borderId="0" xfId="0" applyFont="1" applyFill="1" applyBorder="1" applyAlignment="1">
      <alignment horizontal="center" vertical="center" textRotation="255"/>
    </xf>
    <xf numFmtId="0" fontId="7" fillId="3" borderId="23" xfId="0" applyFont="1" applyFill="1" applyBorder="1" applyAlignment="1">
      <alignment horizontal="center" vertical="center" textRotation="255"/>
    </xf>
    <xf numFmtId="0" fontId="7" fillId="3" borderId="24" xfId="0" applyFont="1" applyFill="1" applyBorder="1" applyAlignment="1">
      <alignment horizontal="center" vertical="center" textRotation="255"/>
    </xf>
    <xf numFmtId="0" fontId="7" fillId="3" borderId="12" xfId="0" applyFont="1" applyFill="1" applyBorder="1" applyAlignment="1">
      <alignment horizontal="center" vertical="center" textRotation="255"/>
    </xf>
    <xf numFmtId="0" fontId="7" fillId="3" borderId="16" xfId="0" applyFont="1" applyFill="1" applyBorder="1" applyAlignment="1">
      <alignment horizontal="center" vertical="center" textRotation="255"/>
    </xf>
    <xf numFmtId="0" fontId="0" fillId="0" borderId="13"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49" fontId="0" fillId="0" borderId="18" xfId="0" applyNumberFormat="1" applyFont="1" applyBorder="1" applyAlignment="1" applyProtection="1">
      <alignment horizontal="center" vertical="center"/>
      <protection locked="0"/>
    </xf>
    <xf numFmtId="0" fontId="7" fillId="3" borderId="20" xfId="0" applyFont="1" applyFill="1" applyBorder="1" applyAlignment="1">
      <alignment horizontal="center" vertical="center" textRotation="255"/>
    </xf>
    <xf numFmtId="0" fontId="7" fillId="3" borderId="25" xfId="0" applyFont="1" applyFill="1" applyBorder="1" applyAlignment="1">
      <alignment horizontal="center" vertical="center" textRotation="255"/>
    </xf>
    <xf numFmtId="0" fontId="0" fillId="0" borderId="21" xfId="0" applyFont="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28" xfId="0" applyFont="1" applyBorder="1" applyAlignment="1" applyProtection="1">
      <alignment horizontal="center" vertical="center"/>
      <protection locked="0"/>
    </xf>
  </cellXfs>
  <cellStyles count="1">
    <cellStyle name="標準" xfId="0" builtinId="0"/>
  </cellStyles>
  <dxfs count="3">
    <dxf>
      <fill>
        <patternFill>
          <bgColor theme="1"/>
        </patternFill>
      </fill>
    </dxf>
    <dxf>
      <font>
        <color rgb="FFFF0000"/>
      </font>
    </dxf>
    <dxf>
      <font>
        <color rgb="FFFF0000"/>
      </font>
    </dxf>
  </dxfs>
  <tableStyles count="0" defaultTableStyle="TableStyleMedium9" defaultPivotStyle="PivotStyleLight16"/>
  <colors>
    <mruColors>
      <color rgb="FFCCFFFF"/>
      <color rgb="FF99FFCC"/>
      <color rgb="FF00FF00"/>
      <color rgb="FF66FF99"/>
      <color rgb="FFFF99FF"/>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104775</xdr:colOff>
      <xdr:row>12</xdr:row>
      <xdr:rowOff>28576</xdr:rowOff>
    </xdr:from>
    <xdr:to>
      <xdr:col>33</xdr:col>
      <xdr:colOff>71438</xdr:colOff>
      <xdr:row>12</xdr:row>
      <xdr:rowOff>376237</xdr:rowOff>
    </xdr:to>
    <xdr:sp macro="" textlink="">
      <xdr:nvSpPr>
        <xdr:cNvPr id="3" name="Oval 9"/>
        <xdr:cNvSpPr>
          <a:spLocks noChangeArrowheads="1"/>
        </xdr:cNvSpPr>
      </xdr:nvSpPr>
      <xdr:spPr bwMode="auto">
        <a:xfrm>
          <a:off x="6391275" y="2181226"/>
          <a:ext cx="385763" cy="347661"/>
        </a:xfrm>
        <a:prstGeom prst="ellipse">
          <a:avLst/>
        </a:prstGeom>
        <a:solidFill>
          <a:srgbClr val="FFFFFF"/>
        </a:solidFill>
        <a:ln w="3175">
          <a:solidFill>
            <a:srgbClr val="000000"/>
          </a:solidFill>
          <a:prstDash val="dash"/>
          <a:round/>
          <a:headEnd/>
          <a:tailEnd/>
        </a:ln>
      </xdr:spPr>
      <xdr:txBody>
        <a:bodyPr vertOverflow="clip" wrap="square" lIns="18288" tIns="18288" rIns="18288" bIns="18288" anchor="ctr" upright="1"/>
        <a:lstStyle/>
        <a:p>
          <a:pPr algn="ctr" rtl="0">
            <a:defRPr sz="1000"/>
          </a:pPr>
          <a:r>
            <a:rPr lang="ja-JP" altLang="en-US" sz="500" b="0" i="0" u="none" strike="noStrike" baseline="0">
              <a:solidFill>
                <a:sysClr val="windowText" lastClr="000000"/>
              </a:solidFill>
              <a:latin typeface="ＭＳ Ｐゴシック"/>
              <a:ea typeface="ＭＳ Ｐゴシック"/>
            </a:rPr>
            <a:t>法人</a:t>
          </a:r>
          <a:endParaRPr lang="en-US" altLang="ja-JP" sz="500" b="0" i="0" u="none" strike="noStrike" baseline="0">
            <a:solidFill>
              <a:sysClr val="windowText" lastClr="000000"/>
            </a:solidFill>
            <a:latin typeface="ＭＳ Ｐゴシック"/>
            <a:ea typeface="ＭＳ Ｐゴシック"/>
          </a:endParaRPr>
        </a:p>
        <a:p>
          <a:pPr algn="ctr" rtl="0">
            <a:defRPr sz="1000"/>
          </a:pPr>
          <a:r>
            <a:rPr lang="ja-JP" altLang="en-US" sz="500" b="0" i="0" u="none" strike="noStrike" baseline="0">
              <a:solidFill>
                <a:sysClr val="windowText" lastClr="000000"/>
              </a:solidFill>
              <a:latin typeface="ＭＳ Ｐゴシック"/>
              <a:ea typeface="ＭＳ Ｐゴシック"/>
            </a:rPr>
            <a:t>印</a:t>
          </a:r>
        </a:p>
      </xdr:txBody>
    </xdr:sp>
    <xdr:clientData/>
  </xdr:twoCellAnchor>
  <xdr:twoCellAnchor>
    <xdr:from>
      <xdr:col>2</xdr:col>
      <xdr:colOff>47625</xdr:colOff>
      <xdr:row>17</xdr:row>
      <xdr:rowOff>9525</xdr:rowOff>
    </xdr:from>
    <xdr:to>
      <xdr:col>2</xdr:col>
      <xdr:colOff>161925</xdr:colOff>
      <xdr:row>18</xdr:row>
      <xdr:rowOff>238125</xdr:rowOff>
    </xdr:to>
    <xdr:sp macro="" textlink="">
      <xdr:nvSpPr>
        <xdr:cNvPr id="4" name="Rectangle 14"/>
        <xdr:cNvSpPr>
          <a:spLocks noChangeArrowheads="1"/>
        </xdr:cNvSpPr>
      </xdr:nvSpPr>
      <xdr:spPr bwMode="auto">
        <a:xfrm>
          <a:off x="438150" y="3562350"/>
          <a:ext cx="114300" cy="409575"/>
        </a:xfrm>
        <a:prstGeom prst="rect">
          <a:avLst/>
        </a:prstGeom>
        <a:noFill/>
        <a:ln w="9525">
          <a:solidFill>
            <a:srgbClr val="000000"/>
          </a:solidFill>
          <a:miter lim="800000"/>
          <a:headEnd/>
          <a:tailEnd/>
        </a:ln>
      </xdr:spPr>
    </xdr:sp>
    <xdr:clientData/>
  </xdr:twoCellAnchor>
  <xdr:twoCellAnchor>
    <xdr:from>
      <xdr:col>30</xdr:col>
      <xdr:colOff>200026</xdr:colOff>
      <xdr:row>0</xdr:row>
      <xdr:rowOff>19050</xdr:rowOff>
    </xdr:from>
    <xdr:to>
      <xdr:col>35</xdr:col>
      <xdr:colOff>190500</xdr:colOff>
      <xdr:row>1</xdr:row>
      <xdr:rowOff>38100</xdr:rowOff>
    </xdr:to>
    <xdr:sp macro="" textlink="">
      <xdr:nvSpPr>
        <xdr:cNvPr id="5" name="正方形/長方形 4"/>
        <xdr:cNvSpPr/>
      </xdr:nvSpPr>
      <xdr:spPr>
        <a:xfrm>
          <a:off x="6276976" y="19050"/>
          <a:ext cx="1038224"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r"/>
          <a:r>
            <a:rPr kumimoji="1" lang="en-US" altLang="ja-JP" sz="1100">
              <a:solidFill>
                <a:sysClr val="windowText" lastClr="000000"/>
              </a:solidFill>
              <a:latin typeface="OCRB" pitchFamily="49" charset="0"/>
            </a:rPr>
            <a:t>0007009</a:t>
          </a:r>
          <a:endParaRPr kumimoji="1" lang="ja-JP" altLang="en-US" sz="1100">
            <a:solidFill>
              <a:sysClr val="windowText" lastClr="000000"/>
            </a:solidFill>
            <a:latin typeface="OCRB" pitchFamily="49" charset="0"/>
          </a:endParaRPr>
        </a:p>
      </xdr:txBody>
    </xdr:sp>
    <xdr:clientData/>
  </xdr:twoCellAnchor>
  <xdr:twoCellAnchor>
    <xdr:from>
      <xdr:col>3</xdr:col>
      <xdr:colOff>114300</xdr:colOff>
      <xdr:row>12</xdr:row>
      <xdr:rowOff>9525</xdr:rowOff>
    </xdr:from>
    <xdr:to>
      <xdr:col>17</xdr:col>
      <xdr:colOff>85725</xdr:colOff>
      <xdr:row>12</xdr:row>
      <xdr:rowOff>171450</xdr:rowOff>
    </xdr:to>
    <xdr:sp macro="" textlink="">
      <xdr:nvSpPr>
        <xdr:cNvPr id="6" name="正方形/長方形 5"/>
        <xdr:cNvSpPr/>
      </xdr:nvSpPr>
      <xdr:spPr>
        <a:xfrm>
          <a:off x="723900" y="2162175"/>
          <a:ext cx="2771775"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700">
              <a:solidFill>
                <a:sysClr val="windowText" lastClr="000000"/>
              </a:solidFill>
            </a:rPr>
            <a:t>【</a:t>
          </a:r>
          <a:r>
            <a:rPr kumimoji="1" lang="ja-JP" altLang="en-US" sz="700">
              <a:solidFill>
                <a:sysClr val="windowText" lastClr="000000"/>
              </a:solidFill>
            </a:rPr>
            <a:t>自署</a:t>
          </a:r>
          <a:r>
            <a:rPr kumimoji="1" lang="en-US" altLang="ja-JP" sz="700">
              <a:solidFill>
                <a:sysClr val="windowText" lastClr="000000"/>
              </a:solidFill>
            </a:rPr>
            <a:t>】</a:t>
          </a:r>
        </a:p>
      </xdr:txBody>
    </xdr:sp>
    <xdr:clientData/>
  </xdr:twoCellAnchor>
  <xdr:twoCellAnchor>
    <xdr:from>
      <xdr:col>3</xdr:col>
      <xdr:colOff>114299</xdr:colOff>
      <xdr:row>12</xdr:row>
      <xdr:rowOff>504825</xdr:rowOff>
    </xdr:from>
    <xdr:to>
      <xdr:col>21</xdr:col>
      <xdr:colOff>142875</xdr:colOff>
      <xdr:row>13</xdr:row>
      <xdr:rowOff>161925</xdr:rowOff>
    </xdr:to>
    <xdr:sp macro="" textlink="">
      <xdr:nvSpPr>
        <xdr:cNvPr id="7" name="正方形/長方形 6"/>
        <xdr:cNvSpPr/>
      </xdr:nvSpPr>
      <xdr:spPr>
        <a:xfrm>
          <a:off x="723899" y="2657475"/>
          <a:ext cx="3629026"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700">
              <a:solidFill>
                <a:sysClr val="windowText" lastClr="000000"/>
              </a:solidFill>
            </a:rPr>
            <a:t>【</a:t>
          </a:r>
          <a:r>
            <a:rPr kumimoji="1" lang="ja-JP" altLang="en-US" sz="700">
              <a:solidFill>
                <a:sysClr val="windowText" lastClr="000000"/>
              </a:solidFill>
            </a:rPr>
            <a:t>親権者・後見人</a:t>
          </a:r>
          <a:r>
            <a:rPr kumimoji="1" lang="en-US" altLang="ja-JP" sz="700">
              <a:solidFill>
                <a:sysClr val="windowText" lastClr="000000"/>
              </a:solidFill>
            </a:rPr>
            <a:t>】</a:t>
          </a:r>
          <a:r>
            <a:rPr kumimoji="1" lang="ja-JP" altLang="en-US" sz="700">
              <a:solidFill>
                <a:sysClr val="windowText" lastClr="000000"/>
              </a:solidFill>
            </a:rPr>
            <a:t>ご契約者（請求者）様が未婚の未成年の場合にご記入ください。</a:t>
          </a:r>
        </a:p>
      </xdr:txBody>
    </xdr:sp>
    <xdr:clientData/>
  </xdr:twoCellAnchor>
  <xdr:twoCellAnchor>
    <xdr:from>
      <xdr:col>26</xdr:col>
      <xdr:colOff>9525</xdr:colOff>
      <xdr:row>12</xdr:row>
      <xdr:rowOff>352425</xdr:rowOff>
    </xdr:from>
    <xdr:to>
      <xdr:col>36</xdr:col>
      <xdr:colOff>0</xdr:colOff>
      <xdr:row>13</xdr:row>
      <xdr:rowOff>15875</xdr:rowOff>
    </xdr:to>
    <xdr:sp macro="" textlink="">
      <xdr:nvSpPr>
        <xdr:cNvPr id="8" name="正方形/長方形 7"/>
        <xdr:cNvSpPr/>
      </xdr:nvSpPr>
      <xdr:spPr>
        <a:xfrm>
          <a:off x="5248275" y="2505075"/>
          <a:ext cx="2085975" cy="177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700">
              <a:solidFill>
                <a:sysClr val="windowText" lastClr="000000"/>
              </a:solidFill>
            </a:rPr>
            <a:t>(</a:t>
          </a:r>
          <a:r>
            <a:rPr kumimoji="1" lang="ja-JP" altLang="en-US" sz="700">
              <a:solidFill>
                <a:sysClr val="windowText" lastClr="000000"/>
              </a:solidFill>
            </a:rPr>
            <a:t>申込書・請求書または印鑑証明書と同一印）</a:t>
          </a:r>
        </a:p>
      </xdr:txBody>
    </xdr:sp>
    <xdr:clientData/>
  </xdr:twoCellAnchor>
  <xdr:twoCellAnchor>
    <xdr:from>
      <xdr:col>36</xdr:col>
      <xdr:colOff>385761</xdr:colOff>
      <xdr:row>13</xdr:row>
      <xdr:rowOff>266699</xdr:rowOff>
    </xdr:from>
    <xdr:to>
      <xdr:col>43</xdr:col>
      <xdr:colOff>476250</xdr:colOff>
      <xdr:row>32</xdr:row>
      <xdr:rowOff>81642</xdr:rowOff>
    </xdr:to>
    <xdr:sp macro="" textlink="">
      <xdr:nvSpPr>
        <xdr:cNvPr id="12" name="角丸四角形 11"/>
        <xdr:cNvSpPr/>
      </xdr:nvSpPr>
      <xdr:spPr>
        <a:xfrm>
          <a:off x="7720011" y="2933699"/>
          <a:ext cx="4462464" cy="422501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36</xdr:col>
      <xdr:colOff>95251</xdr:colOff>
      <xdr:row>20</xdr:row>
      <xdr:rowOff>133350</xdr:rowOff>
    </xdr:from>
    <xdr:to>
      <xdr:col>36</xdr:col>
      <xdr:colOff>390525</xdr:colOff>
      <xdr:row>20</xdr:row>
      <xdr:rowOff>133350</xdr:rowOff>
    </xdr:to>
    <xdr:cxnSp macro="">
      <xdr:nvCxnSpPr>
        <xdr:cNvPr id="13" name="直線矢印コネクタ 12"/>
        <xdr:cNvCxnSpPr/>
      </xdr:nvCxnSpPr>
      <xdr:spPr>
        <a:xfrm flipH="1">
          <a:off x="7429501" y="4591050"/>
          <a:ext cx="295274" cy="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176215</xdr:colOff>
      <xdr:row>15</xdr:row>
      <xdr:rowOff>12076</xdr:rowOff>
    </xdr:from>
    <xdr:to>
      <xdr:col>36</xdr:col>
      <xdr:colOff>78642</xdr:colOff>
      <xdr:row>24</xdr:row>
      <xdr:rowOff>147981</xdr:rowOff>
    </xdr:to>
    <xdr:sp macro="" textlink="">
      <xdr:nvSpPr>
        <xdr:cNvPr id="14" name="フリーフォーム 13"/>
        <xdr:cNvSpPr/>
      </xdr:nvSpPr>
      <xdr:spPr>
        <a:xfrm>
          <a:off x="176215" y="3345826"/>
          <a:ext cx="7236677" cy="2460005"/>
        </a:xfrm>
        <a:custGeom>
          <a:avLst/>
          <a:gdLst>
            <a:gd name="connsiteX0" fmla="*/ 0 w 7308850"/>
            <a:gd name="connsiteY0" fmla="*/ 401646 h 2409826"/>
            <a:gd name="connsiteX1" fmla="*/ 117640 w 7308850"/>
            <a:gd name="connsiteY1" fmla="*/ 117639 h 2409826"/>
            <a:gd name="connsiteX2" fmla="*/ 401647 w 7308850"/>
            <a:gd name="connsiteY2" fmla="*/ 0 h 2409826"/>
            <a:gd name="connsiteX3" fmla="*/ 6907204 w 7308850"/>
            <a:gd name="connsiteY3" fmla="*/ 0 h 2409826"/>
            <a:gd name="connsiteX4" fmla="*/ 7191211 w 7308850"/>
            <a:gd name="connsiteY4" fmla="*/ 117640 h 2409826"/>
            <a:gd name="connsiteX5" fmla="*/ 7308850 w 7308850"/>
            <a:gd name="connsiteY5" fmla="*/ 401647 h 2409826"/>
            <a:gd name="connsiteX6" fmla="*/ 7308850 w 7308850"/>
            <a:gd name="connsiteY6" fmla="*/ 2008180 h 2409826"/>
            <a:gd name="connsiteX7" fmla="*/ 7191211 w 7308850"/>
            <a:gd name="connsiteY7" fmla="*/ 2292187 h 2409826"/>
            <a:gd name="connsiteX8" fmla="*/ 6907204 w 7308850"/>
            <a:gd name="connsiteY8" fmla="*/ 2409826 h 2409826"/>
            <a:gd name="connsiteX9" fmla="*/ 401646 w 7308850"/>
            <a:gd name="connsiteY9" fmla="*/ 2409826 h 2409826"/>
            <a:gd name="connsiteX10" fmla="*/ 117639 w 7308850"/>
            <a:gd name="connsiteY10" fmla="*/ 2292186 h 2409826"/>
            <a:gd name="connsiteX11" fmla="*/ 0 w 7308850"/>
            <a:gd name="connsiteY11" fmla="*/ 2008179 h 2409826"/>
            <a:gd name="connsiteX12" fmla="*/ 0 w 7308850"/>
            <a:gd name="connsiteY12" fmla="*/ 401646 h 2409826"/>
            <a:gd name="connsiteX0" fmla="*/ 9524 w 7318374"/>
            <a:gd name="connsiteY0" fmla="*/ 401646 h 2409826"/>
            <a:gd name="connsiteX1" fmla="*/ 127164 w 7318374"/>
            <a:gd name="connsiteY1" fmla="*/ 117639 h 2409826"/>
            <a:gd name="connsiteX2" fmla="*/ 411171 w 7318374"/>
            <a:gd name="connsiteY2" fmla="*/ 0 h 2409826"/>
            <a:gd name="connsiteX3" fmla="*/ 6916728 w 7318374"/>
            <a:gd name="connsiteY3" fmla="*/ 0 h 2409826"/>
            <a:gd name="connsiteX4" fmla="*/ 7200735 w 7318374"/>
            <a:gd name="connsiteY4" fmla="*/ 117640 h 2409826"/>
            <a:gd name="connsiteX5" fmla="*/ 7318374 w 7318374"/>
            <a:gd name="connsiteY5" fmla="*/ 401647 h 2409826"/>
            <a:gd name="connsiteX6" fmla="*/ 7318374 w 7318374"/>
            <a:gd name="connsiteY6" fmla="*/ 2008180 h 2409826"/>
            <a:gd name="connsiteX7" fmla="*/ 7200735 w 7318374"/>
            <a:gd name="connsiteY7" fmla="*/ 2292187 h 2409826"/>
            <a:gd name="connsiteX8" fmla="*/ 6916728 w 7318374"/>
            <a:gd name="connsiteY8" fmla="*/ 2409826 h 2409826"/>
            <a:gd name="connsiteX9" fmla="*/ 411170 w 7318374"/>
            <a:gd name="connsiteY9" fmla="*/ 2409826 h 2409826"/>
            <a:gd name="connsiteX10" fmla="*/ 127163 w 7318374"/>
            <a:gd name="connsiteY10" fmla="*/ 2292186 h 2409826"/>
            <a:gd name="connsiteX11" fmla="*/ 9524 w 7318374"/>
            <a:gd name="connsiteY11" fmla="*/ 2008179 h 2409826"/>
            <a:gd name="connsiteX12" fmla="*/ 0 w 7318374"/>
            <a:gd name="connsiteY12" fmla="*/ 1019176 h 2409826"/>
            <a:gd name="connsiteX13" fmla="*/ 9524 w 7318374"/>
            <a:gd name="connsiteY13" fmla="*/ 401646 h 2409826"/>
            <a:gd name="connsiteX0" fmla="*/ 9524 w 7318374"/>
            <a:gd name="connsiteY0" fmla="*/ 426005 h 2434185"/>
            <a:gd name="connsiteX1" fmla="*/ 108114 w 7318374"/>
            <a:gd name="connsiteY1" fmla="*/ 75323 h 2434185"/>
            <a:gd name="connsiteX2" fmla="*/ 411171 w 7318374"/>
            <a:gd name="connsiteY2" fmla="*/ 24359 h 2434185"/>
            <a:gd name="connsiteX3" fmla="*/ 6916728 w 7318374"/>
            <a:gd name="connsiteY3" fmla="*/ 24359 h 2434185"/>
            <a:gd name="connsiteX4" fmla="*/ 7200735 w 7318374"/>
            <a:gd name="connsiteY4" fmla="*/ 141999 h 2434185"/>
            <a:gd name="connsiteX5" fmla="*/ 7318374 w 7318374"/>
            <a:gd name="connsiteY5" fmla="*/ 426006 h 2434185"/>
            <a:gd name="connsiteX6" fmla="*/ 7318374 w 7318374"/>
            <a:gd name="connsiteY6" fmla="*/ 2032539 h 2434185"/>
            <a:gd name="connsiteX7" fmla="*/ 7200735 w 7318374"/>
            <a:gd name="connsiteY7" fmla="*/ 2316546 h 2434185"/>
            <a:gd name="connsiteX8" fmla="*/ 6916728 w 7318374"/>
            <a:gd name="connsiteY8" fmla="*/ 2434185 h 2434185"/>
            <a:gd name="connsiteX9" fmla="*/ 411170 w 7318374"/>
            <a:gd name="connsiteY9" fmla="*/ 2434185 h 2434185"/>
            <a:gd name="connsiteX10" fmla="*/ 127163 w 7318374"/>
            <a:gd name="connsiteY10" fmla="*/ 2316545 h 2434185"/>
            <a:gd name="connsiteX11" fmla="*/ 9524 w 7318374"/>
            <a:gd name="connsiteY11" fmla="*/ 2032538 h 2434185"/>
            <a:gd name="connsiteX12" fmla="*/ 0 w 7318374"/>
            <a:gd name="connsiteY12" fmla="*/ 1043535 h 2434185"/>
            <a:gd name="connsiteX13" fmla="*/ 9524 w 7318374"/>
            <a:gd name="connsiteY13" fmla="*/ 426005 h 2434185"/>
            <a:gd name="connsiteX0" fmla="*/ 9524 w 7318374"/>
            <a:gd name="connsiteY0" fmla="*/ 435530 h 2443710"/>
            <a:gd name="connsiteX1" fmla="*/ 79539 w 7318374"/>
            <a:gd name="connsiteY1" fmla="*/ 75323 h 2443710"/>
            <a:gd name="connsiteX2" fmla="*/ 411171 w 7318374"/>
            <a:gd name="connsiteY2" fmla="*/ 33884 h 2443710"/>
            <a:gd name="connsiteX3" fmla="*/ 6916728 w 7318374"/>
            <a:gd name="connsiteY3" fmla="*/ 33884 h 2443710"/>
            <a:gd name="connsiteX4" fmla="*/ 7200735 w 7318374"/>
            <a:gd name="connsiteY4" fmla="*/ 151524 h 2443710"/>
            <a:gd name="connsiteX5" fmla="*/ 7318374 w 7318374"/>
            <a:gd name="connsiteY5" fmla="*/ 435531 h 2443710"/>
            <a:gd name="connsiteX6" fmla="*/ 7318374 w 7318374"/>
            <a:gd name="connsiteY6" fmla="*/ 2042064 h 2443710"/>
            <a:gd name="connsiteX7" fmla="*/ 7200735 w 7318374"/>
            <a:gd name="connsiteY7" fmla="*/ 2326071 h 2443710"/>
            <a:gd name="connsiteX8" fmla="*/ 6916728 w 7318374"/>
            <a:gd name="connsiteY8" fmla="*/ 2443710 h 2443710"/>
            <a:gd name="connsiteX9" fmla="*/ 411170 w 7318374"/>
            <a:gd name="connsiteY9" fmla="*/ 2443710 h 2443710"/>
            <a:gd name="connsiteX10" fmla="*/ 127163 w 7318374"/>
            <a:gd name="connsiteY10" fmla="*/ 2326070 h 2443710"/>
            <a:gd name="connsiteX11" fmla="*/ 9524 w 7318374"/>
            <a:gd name="connsiteY11" fmla="*/ 2042063 h 2443710"/>
            <a:gd name="connsiteX12" fmla="*/ 0 w 7318374"/>
            <a:gd name="connsiteY12" fmla="*/ 1053060 h 2443710"/>
            <a:gd name="connsiteX13" fmla="*/ 9524 w 7318374"/>
            <a:gd name="connsiteY13" fmla="*/ 435530 h 2443710"/>
            <a:gd name="connsiteX0" fmla="*/ 9524 w 7318374"/>
            <a:gd name="connsiteY0" fmla="*/ 435530 h 2477594"/>
            <a:gd name="connsiteX1" fmla="*/ 79539 w 7318374"/>
            <a:gd name="connsiteY1" fmla="*/ 75323 h 2477594"/>
            <a:gd name="connsiteX2" fmla="*/ 411171 w 7318374"/>
            <a:gd name="connsiteY2" fmla="*/ 33884 h 2477594"/>
            <a:gd name="connsiteX3" fmla="*/ 6916728 w 7318374"/>
            <a:gd name="connsiteY3" fmla="*/ 33884 h 2477594"/>
            <a:gd name="connsiteX4" fmla="*/ 7200735 w 7318374"/>
            <a:gd name="connsiteY4" fmla="*/ 151524 h 2477594"/>
            <a:gd name="connsiteX5" fmla="*/ 7318374 w 7318374"/>
            <a:gd name="connsiteY5" fmla="*/ 435531 h 2477594"/>
            <a:gd name="connsiteX6" fmla="*/ 7318374 w 7318374"/>
            <a:gd name="connsiteY6" fmla="*/ 2042064 h 2477594"/>
            <a:gd name="connsiteX7" fmla="*/ 7200735 w 7318374"/>
            <a:gd name="connsiteY7" fmla="*/ 2326071 h 2477594"/>
            <a:gd name="connsiteX8" fmla="*/ 6916728 w 7318374"/>
            <a:gd name="connsiteY8" fmla="*/ 2443710 h 2477594"/>
            <a:gd name="connsiteX9" fmla="*/ 411170 w 7318374"/>
            <a:gd name="connsiteY9" fmla="*/ 2443710 h 2477594"/>
            <a:gd name="connsiteX10" fmla="*/ 89063 w 7318374"/>
            <a:gd name="connsiteY10" fmla="*/ 2402270 h 2477594"/>
            <a:gd name="connsiteX11" fmla="*/ 9524 w 7318374"/>
            <a:gd name="connsiteY11" fmla="*/ 2042063 h 2477594"/>
            <a:gd name="connsiteX12" fmla="*/ 0 w 7318374"/>
            <a:gd name="connsiteY12" fmla="*/ 1053060 h 2477594"/>
            <a:gd name="connsiteX13" fmla="*/ 9524 w 7318374"/>
            <a:gd name="connsiteY13" fmla="*/ 435530 h 2477594"/>
            <a:gd name="connsiteX0" fmla="*/ 5309 w 7314159"/>
            <a:gd name="connsiteY0" fmla="*/ 435530 h 2477594"/>
            <a:gd name="connsiteX1" fmla="*/ 75324 w 7314159"/>
            <a:gd name="connsiteY1" fmla="*/ 75323 h 2477594"/>
            <a:gd name="connsiteX2" fmla="*/ 406956 w 7314159"/>
            <a:gd name="connsiteY2" fmla="*/ 33884 h 2477594"/>
            <a:gd name="connsiteX3" fmla="*/ 6912513 w 7314159"/>
            <a:gd name="connsiteY3" fmla="*/ 33884 h 2477594"/>
            <a:gd name="connsiteX4" fmla="*/ 7196520 w 7314159"/>
            <a:gd name="connsiteY4" fmla="*/ 151524 h 2477594"/>
            <a:gd name="connsiteX5" fmla="*/ 7314159 w 7314159"/>
            <a:gd name="connsiteY5" fmla="*/ 435531 h 2477594"/>
            <a:gd name="connsiteX6" fmla="*/ 7314159 w 7314159"/>
            <a:gd name="connsiteY6" fmla="*/ 2042064 h 2477594"/>
            <a:gd name="connsiteX7" fmla="*/ 7196520 w 7314159"/>
            <a:gd name="connsiteY7" fmla="*/ 2326071 h 2477594"/>
            <a:gd name="connsiteX8" fmla="*/ 6912513 w 7314159"/>
            <a:gd name="connsiteY8" fmla="*/ 2443710 h 2477594"/>
            <a:gd name="connsiteX9" fmla="*/ 406955 w 7314159"/>
            <a:gd name="connsiteY9" fmla="*/ 2443710 h 2477594"/>
            <a:gd name="connsiteX10" fmla="*/ 84848 w 7314159"/>
            <a:gd name="connsiteY10" fmla="*/ 2402270 h 2477594"/>
            <a:gd name="connsiteX11" fmla="*/ 5309 w 7314159"/>
            <a:gd name="connsiteY11" fmla="*/ 2042063 h 2477594"/>
            <a:gd name="connsiteX12" fmla="*/ 5310 w 7314159"/>
            <a:gd name="connsiteY12" fmla="*/ 1043535 h 2477594"/>
            <a:gd name="connsiteX13" fmla="*/ 5309 w 7314159"/>
            <a:gd name="connsiteY13" fmla="*/ 435530 h 2477594"/>
            <a:gd name="connsiteX0" fmla="*/ 13256 w 7322106"/>
            <a:gd name="connsiteY0" fmla="*/ 435530 h 2477594"/>
            <a:gd name="connsiteX1" fmla="*/ 83271 w 7322106"/>
            <a:gd name="connsiteY1" fmla="*/ 75323 h 2477594"/>
            <a:gd name="connsiteX2" fmla="*/ 414903 w 7322106"/>
            <a:gd name="connsiteY2" fmla="*/ 33884 h 2477594"/>
            <a:gd name="connsiteX3" fmla="*/ 6920460 w 7322106"/>
            <a:gd name="connsiteY3" fmla="*/ 33884 h 2477594"/>
            <a:gd name="connsiteX4" fmla="*/ 7204467 w 7322106"/>
            <a:gd name="connsiteY4" fmla="*/ 151524 h 2477594"/>
            <a:gd name="connsiteX5" fmla="*/ 7322106 w 7322106"/>
            <a:gd name="connsiteY5" fmla="*/ 435531 h 2477594"/>
            <a:gd name="connsiteX6" fmla="*/ 7322106 w 7322106"/>
            <a:gd name="connsiteY6" fmla="*/ 2042064 h 2477594"/>
            <a:gd name="connsiteX7" fmla="*/ 7204467 w 7322106"/>
            <a:gd name="connsiteY7" fmla="*/ 2326071 h 2477594"/>
            <a:gd name="connsiteX8" fmla="*/ 6920460 w 7322106"/>
            <a:gd name="connsiteY8" fmla="*/ 2443710 h 2477594"/>
            <a:gd name="connsiteX9" fmla="*/ 414902 w 7322106"/>
            <a:gd name="connsiteY9" fmla="*/ 2443710 h 2477594"/>
            <a:gd name="connsiteX10" fmla="*/ 92795 w 7322106"/>
            <a:gd name="connsiteY10" fmla="*/ 2402270 h 2477594"/>
            <a:gd name="connsiteX11" fmla="*/ 13256 w 7322106"/>
            <a:gd name="connsiteY11" fmla="*/ 2042063 h 2477594"/>
            <a:gd name="connsiteX12" fmla="*/ 13257 w 7322106"/>
            <a:gd name="connsiteY12" fmla="*/ 1167361 h 2477594"/>
            <a:gd name="connsiteX13" fmla="*/ 13257 w 7322106"/>
            <a:gd name="connsiteY13" fmla="*/ 1043535 h 2477594"/>
            <a:gd name="connsiteX14" fmla="*/ 13256 w 7322106"/>
            <a:gd name="connsiteY14" fmla="*/ 435530 h 2477594"/>
            <a:gd name="connsiteX0" fmla="*/ 5309 w 7314159"/>
            <a:gd name="connsiteY0" fmla="*/ 435530 h 2477594"/>
            <a:gd name="connsiteX1" fmla="*/ 75324 w 7314159"/>
            <a:gd name="connsiteY1" fmla="*/ 75323 h 2477594"/>
            <a:gd name="connsiteX2" fmla="*/ 406956 w 7314159"/>
            <a:gd name="connsiteY2" fmla="*/ 33884 h 2477594"/>
            <a:gd name="connsiteX3" fmla="*/ 6912513 w 7314159"/>
            <a:gd name="connsiteY3" fmla="*/ 33884 h 2477594"/>
            <a:gd name="connsiteX4" fmla="*/ 7196520 w 7314159"/>
            <a:gd name="connsiteY4" fmla="*/ 151524 h 2477594"/>
            <a:gd name="connsiteX5" fmla="*/ 7314159 w 7314159"/>
            <a:gd name="connsiteY5" fmla="*/ 435531 h 2477594"/>
            <a:gd name="connsiteX6" fmla="*/ 7314159 w 7314159"/>
            <a:gd name="connsiteY6" fmla="*/ 2042064 h 2477594"/>
            <a:gd name="connsiteX7" fmla="*/ 7196520 w 7314159"/>
            <a:gd name="connsiteY7" fmla="*/ 2326071 h 2477594"/>
            <a:gd name="connsiteX8" fmla="*/ 6912513 w 7314159"/>
            <a:gd name="connsiteY8" fmla="*/ 2443710 h 2477594"/>
            <a:gd name="connsiteX9" fmla="*/ 406955 w 7314159"/>
            <a:gd name="connsiteY9" fmla="*/ 2443710 h 2477594"/>
            <a:gd name="connsiteX10" fmla="*/ 84848 w 7314159"/>
            <a:gd name="connsiteY10" fmla="*/ 2402270 h 2477594"/>
            <a:gd name="connsiteX11" fmla="*/ 5309 w 7314159"/>
            <a:gd name="connsiteY11" fmla="*/ 2042063 h 2477594"/>
            <a:gd name="connsiteX12" fmla="*/ 100560 w 7314159"/>
            <a:gd name="connsiteY12" fmla="*/ 1167361 h 2477594"/>
            <a:gd name="connsiteX13" fmla="*/ 5310 w 7314159"/>
            <a:gd name="connsiteY13" fmla="*/ 1043535 h 2477594"/>
            <a:gd name="connsiteX14" fmla="*/ 5309 w 7314159"/>
            <a:gd name="connsiteY14" fmla="*/ 435530 h 2477594"/>
            <a:gd name="connsiteX0" fmla="*/ 17461 w 7326311"/>
            <a:gd name="connsiteY0" fmla="*/ 435530 h 2477594"/>
            <a:gd name="connsiteX1" fmla="*/ 87476 w 7326311"/>
            <a:gd name="connsiteY1" fmla="*/ 75323 h 2477594"/>
            <a:gd name="connsiteX2" fmla="*/ 419108 w 7326311"/>
            <a:gd name="connsiteY2" fmla="*/ 33884 h 2477594"/>
            <a:gd name="connsiteX3" fmla="*/ 6924665 w 7326311"/>
            <a:gd name="connsiteY3" fmla="*/ 33884 h 2477594"/>
            <a:gd name="connsiteX4" fmla="*/ 7208672 w 7326311"/>
            <a:gd name="connsiteY4" fmla="*/ 151524 h 2477594"/>
            <a:gd name="connsiteX5" fmla="*/ 7326311 w 7326311"/>
            <a:gd name="connsiteY5" fmla="*/ 435531 h 2477594"/>
            <a:gd name="connsiteX6" fmla="*/ 7326311 w 7326311"/>
            <a:gd name="connsiteY6" fmla="*/ 2042064 h 2477594"/>
            <a:gd name="connsiteX7" fmla="*/ 7208672 w 7326311"/>
            <a:gd name="connsiteY7" fmla="*/ 2326071 h 2477594"/>
            <a:gd name="connsiteX8" fmla="*/ 6924665 w 7326311"/>
            <a:gd name="connsiteY8" fmla="*/ 2443710 h 2477594"/>
            <a:gd name="connsiteX9" fmla="*/ 419107 w 7326311"/>
            <a:gd name="connsiteY9" fmla="*/ 2443710 h 2477594"/>
            <a:gd name="connsiteX10" fmla="*/ 97000 w 7326311"/>
            <a:gd name="connsiteY10" fmla="*/ 2402270 h 2477594"/>
            <a:gd name="connsiteX11" fmla="*/ 17461 w 7326311"/>
            <a:gd name="connsiteY11" fmla="*/ 2042063 h 2477594"/>
            <a:gd name="connsiteX12" fmla="*/ 112712 w 7326311"/>
            <a:gd name="connsiteY12" fmla="*/ 1167361 h 2477594"/>
            <a:gd name="connsiteX13" fmla="*/ 17462 w 7326311"/>
            <a:gd name="connsiteY13" fmla="*/ 1043535 h 2477594"/>
            <a:gd name="connsiteX14" fmla="*/ 7937 w 7326311"/>
            <a:gd name="connsiteY14" fmla="*/ 910186 h 2477594"/>
            <a:gd name="connsiteX15" fmla="*/ 17461 w 7326311"/>
            <a:gd name="connsiteY15" fmla="*/ 435530 h 2477594"/>
            <a:gd name="connsiteX0" fmla="*/ 35956 w 7344806"/>
            <a:gd name="connsiteY0" fmla="*/ 435530 h 2477594"/>
            <a:gd name="connsiteX1" fmla="*/ 105971 w 7344806"/>
            <a:gd name="connsiteY1" fmla="*/ 75323 h 2477594"/>
            <a:gd name="connsiteX2" fmla="*/ 437603 w 7344806"/>
            <a:gd name="connsiteY2" fmla="*/ 33884 h 2477594"/>
            <a:gd name="connsiteX3" fmla="*/ 6943160 w 7344806"/>
            <a:gd name="connsiteY3" fmla="*/ 33884 h 2477594"/>
            <a:gd name="connsiteX4" fmla="*/ 7227167 w 7344806"/>
            <a:gd name="connsiteY4" fmla="*/ 151524 h 2477594"/>
            <a:gd name="connsiteX5" fmla="*/ 7344806 w 7344806"/>
            <a:gd name="connsiteY5" fmla="*/ 435531 h 2477594"/>
            <a:gd name="connsiteX6" fmla="*/ 7344806 w 7344806"/>
            <a:gd name="connsiteY6" fmla="*/ 2042064 h 2477594"/>
            <a:gd name="connsiteX7" fmla="*/ 7227167 w 7344806"/>
            <a:gd name="connsiteY7" fmla="*/ 2326071 h 2477594"/>
            <a:gd name="connsiteX8" fmla="*/ 6943160 w 7344806"/>
            <a:gd name="connsiteY8" fmla="*/ 2443710 h 2477594"/>
            <a:gd name="connsiteX9" fmla="*/ 437602 w 7344806"/>
            <a:gd name="connsiteY9" fmla="*/ 2443710 h 2477594"/>
            <a:gd name="connsiteX10" fmla="*/ 115495 w 7344806"/>
            <a:gd name="connsiteY10" fmla="*/ 2402270 h 2477594"/>
            <a:gd name="connsiteX11" fmla="*/ 35956 w 7344806"/>
            <a:gd name="connsiteY11" fmla="*/ 2042063 h 2477594"/>
            <a:gd name="connsiteX12" fmla="*/ 331232 w 7344806"/>
            <a:gd name="connsiteY12" fmla="*/ 1157836 h 2477594"/>
            <a:gd name="connsiteX13" fmla="*/ 35957 w 7344806"/>
            <a:gd name="connsiteY13" fmla="*/ 1043535 h 2477594"/>
            <a:gd name="connsiteX14" fmla="*/ 26432 w 7344806"/>
            <a:gd name="connsiteY14" fmla="*/ 910186 h 2477594"/>
            <a:gd name="connsiteX15" fmla="*/ 35956 w 7344806"/>
            <a:gd name="connsiteY15" fmla="*/ 435530 h 2477594"/>
            <a:gd name="connsiteX0" fmla="*/ 35956 w 7344806"/>
            <a:gd name="connsiteY0" fmla="*/ 435530 h 2477594"/>
            <a:gd name="connsiteX1" fmla="*/ 105971 w 7344806"/>
            <a:gd name="connsiteY1" fmla="*/ 75323 h 2477594"/>
            <a:gd name="connsiteX2" fmla="*/ 437603 w 7344806"/>
            <a:gd name="connsiteY2" fmla="*/ 33884 h 2477594"/>
            <a:gd name="connsiteX3" fmla="*/ 6943160 w 7344806"/>
            <a:gd name="connsiteY3" fmla="*/ 33884 h 2477594"/>
            <a:gd name="connsiteX4" fmla="*/ 7227167 w 7344806"/>
            <a:gd name="connsiteY4" fmla="*/ 151524 h 2477594"/>
            <a:gd name="connsiteX5" fmla="*/ 7344806 w 7344806"/>
            <a:gd name="connsiteY5" fmla="*/ 435531 h 2477594"/>
            <a:gd name="connsiteX6" fmla="*/ 7344806 w 7344806"/>
            <a:gd name="connsiteY6" fmla="*/ 2042064 h 2477594"/>
            <a:gd name="connsiteX7" fmla="*/ 7227167 w 7344806"/>
            <a:gd name="connsiteY7" fmla="*/ 2326071 h 2477594"/>
            <a:gd name="connsiteX8" fmla="*/ 6943160 w 7344806"/>
            <a:gd name="connsiteY8" fmla="*/ 2443710 h 2477594"/>
            <a:gd name="connsiteX9" fmla="*/ 437602 w 7344806"/>
            <a:gd name="connsiteY9" fmla="*/ 2443710 h 2477594"/>
            <a:gd name="connsiteX10" fmla="*/ 115495 w 7344806"/>
            <a:gd name="connsiteY10" fmla="*/ 2402270 h 2477594"/>
            <a:gd name="connsiteX11" fmla="*/ 35956 w 7344806"/>
            <a:gd name="connsiteY11" fmla="*/ 2042063 h 2477594"/>
            <a:gd name="connsiteX12" fmla="*/ 331232 w 7344806"/>
            <a:gd name="connsiteY12" fmla="*/ 1157836 h 2477594"/>
            <a:gd name="connsiteX13" fmla="*/ 93107 w 7344806"/>
            <a:gd name="connsiteY13" fmla="*/ 1100685 h 2477594"/>
            <a:gd name="connsiteX14" fmla="*/ 26432 w 7344806"/>
            <a:gd name="connsiteY14" fmla="*/ 910186 h 2477594"/>
            <a:gd name="connsiteX15" fmla="*/ 35956 w 7344806"/>
            <a:gd name="connsiteY15" fmla="*/ 435530 h 2477594"/>
            <a:gd name="connsiteX0" fmla="*/ 55006 w 7363856"/>
            <a:gd name="connsiteY0" fmla="*/ 435530 h 2454924"/>
            <a:gd name="connsiteX1" fmla="*/ 125021 w 7363856"/>
            <a:gd name="connsiteY1" fmla="*/ 75323 h 2454924"/>
            <a:gd name="connsiteX2" fmla="*/ 456653 w 7363856"/>
            <a:gd name="connsiteY2" fmla="*/ 33884 h 2454924"/>
            <a:gd name="connsiteX3" fmla="*/ 6962210 w 7363856"/>
            <a:gd name="connsiteY3" fmla="*/ 33884 h 2454924"/>
            <a:gd name="connsiteX4" fmla="*/ 7246217 w 7363856"/>
            <a:gd name="connsiteY4" fmla="*/ 151524 h 2454924"/>
            <a:gd name="connsiteX5" fmla="*/ 7363856 w 7363856"/>
            <a:gd name="connsiteY5" fmla="*/ 435531 h 2454924"/>
            <a:gd name="connsiteX6" fmla="*/ 7363856 w 7363856"/>
            <a:gd name="connsiteY6" fmla="*/ 2042064 h 2454924"/>
            <a:gd name="connsiteX7" fmla="*/ 7246217 w 7363856"/>
            <a:gd name="connsiteY7" fmla="*/ 2326071 h 2454924"/>
            <a:gd name="connsiteX8" fmla="*/ 6962210 w 7363856"/>
            <a:gd name="connsiteY8" fmla="*/ 2443710 h 2454924"/>
            <a:gd name="connsiteX9" fmla="*/ 456652 w 7363856"/>
            <a:gd name="connsiteY9" fmla="*/ 2443710 h 2454924"/>
            <a:gd name="connsiteX10" fmla="*/ 134545 w 7363856"/>
            <a:gd name="connsiteY10" fmla="*/ 2402270 h 2454924"/>
            <a:gd name="connsiteX11" fmla="*/ 35956 w 7363856"/>
            <a:gd name="connsiteY11" fmla="*/ 2127788 h 2454924"/>
            <a:gd name="connsiteX12" fmla="*/ 350282 w 7363856"/>
            <a:gd name="connsiteY12" fmla="*/ 1157836 h 2454924"/>
            <a:gd name="connsiteX13" fmla="*/ 112157 w 7363856"/>
            <a:gd name="connsiteY13" fmla="*/ 1100685 h 2454924"/>
            <a:gd name="connsiteX14" fmla="*/ 45482 w 7363856"/>
            <a:gd name="connsiteY14" fmla="*/ 910186 h 2454924"/>
            <a:gd name="connsiteX15" fmla="*/ 55006 w 7363856"/>
            <a:gd name="connsiteY15" fmla="*/ 435530 h 2454924"/>
            <a:gd name="connsiteX0" fmla="*/ 19050 w 7327900"/>
            <a:gd name="connsiteY0" fmla="*/ 435530 h 2454924"/>
            <a:gd name="connsiteX1" fmla="*/ 89065 w 7327900"/>
            <a:gd name="connsiteY1" fmla="*/ 75323 h 2454924"/>
            <a:gd name="connsiteX2" fmla="*/ 420697 w 7327900"/>
            <a:gd name="connsiteY2" fmla="*/ 33884 h 2454924"/>
            <a:gd name="connsiteX3" fmla="*/ 6926254 w 7327900"/>
            <a:gd name="connsiteY3" fmla="*/ 33884 h 2454924"/>
            <a:gd name="connsiteX4" fmla="*/ 7210261 w 7327900"/>
            <a:gd name="connsiteY4" fmla="*/ 151524 h 2454924"/>
            <a:gd name="connsiteX5" fmla="*/ 7327900 w 7327900"/>
            <a:gd name="connsiteY5" fmla="*/ 435531 h 2454924"/>
            <a:gd name="connsiteX6" fmla="*/ 7327900 w 7327900"/>
            <a:gd name="connsiteY6" fmla="*/ 2042064 h 2454924"/>
            <a:gd name="connsiteX7" fmla="*/ 7210261 w 7327900"/>
            <a:gd name="connsiteY7" fmla="*/ 2326071 h 2454924"/>
            <a:gd name="connsiteX8" fmla="*/ 6926254 w 7327900"/>
            <a:gd name="connsiteY8" fmla="*/ 2443710 h 2454924"/>
            <a:gd name="connsiteX9" fmla="*/ 420696 w 7327900"/>
            <a:gd name="connsiteY9" fmla="*/ 2443710 h 2454924"/>
            <a:gd name="connsiteX10" fmla="*/ 98589 w 7327900"/>
            <a:gd name="connsiteY10" fmla="*/ 2402270 h 2454924"/>
            <a:gd name="connsiteX11" fmla="*/ 0 w 7327900"/>
            <a:gd name="connsiteY11" fmla="*/ 2127788 h 2454924"/>
            <a:gd name="connsiteX12" fmla="*/ 314326 w 7327900"/>
            <a:gd name="connsiteY12" fmla="*/ 1157836 h 2454924"/>
            <a:gd name="connsiteX13" fmla="*/ 76201 w 7327900"/>
            <a:gd name="connsiteY13" fmla="*/ 1100685 h 2454924"/>
            <a:gd name="connsiteX14" fmla="*/ 9526 w 7327900"/>
            <a:gd name="connsiteY14" fmla="*/ 910186 h 2454924"/>
            <a:gd name="connsiteX15" fmla="*/ 19050 w 7327900"/>
            <a:gd name="connsiteY15" fmla="*/ 435530 h 2454924"/>
            <a:gd name="connsiteX0" fmla="*/ 19050 w 7327900"/>
            <a:gd name="connsiteY0" fmla="*/ 435530 h 2454924"/>
            <a:gd name="connsiteX1" fmla="*/ 89065 w 7327900"/>
            <a:gd name="connsiteY1" fmla="*/ 75323 h 2454924"/>
            <a:gd name="connsiteX2" fmla="*/ 420697 w 7327900"/>
            <a:gd name="connsiteY2" fmla="*/ 33884 h 2454924"/>
            <a:gd name="connsiteX3" fmla="*/ 6926254 w 7327900"/>
            <a:gd name="connsiteY3" fmla="*/ 33884 h 2454924"/>
            <a:gd name="connsiteX4" fmla="*/ 7210261 w 7327900"/>
            <a:gd name="connsiteY4" fmla="*/ 151524 h 2454924"/>
            <a:gd name="connsiteX5" fmla="*/ 7327900 w 7327900"/>
            <a:gd name="connsiteY5" fmla="*/ 435531 h 2454924"/>
            <a:gd name="connsiteX6" fmla="*/ 7327900 w 7327900"/>
            <a:gd name="connsiteY6" fmla="*/ 2042064 h 2454924"/>
            <a:gd name="connsiteX7" fmla="*/ 7210261 w 7327900"/>
            <a:gd name="connsiteY7" fmla="*/ 2326071 h 2454924"/>
            <a:gd name="connsiteX8" fmla="*/ 6926254 w 7327900"/>
            <a:gd name="connsiteY8" fmla="*/ 2443710 h 2454924"/>
            <a:gd name="connsiteX9" fmla="*/ 420696 w 7327900"/>
            <a:gd name="connsiteY9" fmla="*/ 2443710 h 2454924"/>
            <a:gd name="connsiteX10" fmla="*/ 98589 w 7327900"/>
            <a:gd name="connsiteY10" fmla="*/ 2402270 h 2454924"/>
            <a:gd name="connsiteX11" fmla="*/ 0 w 7327900"/>
            <a:gd name="connsiteY11" fmla="*/ 2127788 h 2454924"/>
            <a:gd name="connsiteX12" fmla="*/ 314326 w 7327900"/>
            <a:gd name="connsiteY12" fmla="*/ 1157836 h 2454924"/>
            <a:gd name="connsiteX13" fmla="*/ 76201 w 7327900"/>
            <a:gd name="connsiteY13" fmla="*/ 1100685 h 2454924"/>
            <a:gd name="connsiteX14" fmla="*/ 9526 w 7327900"/>
            <a:gd name="connsiteY14" fmla="*/ 910186 h 2454924"/>
            <a:gd name="connsiteX15" fmla="*/ 19050 w 7327900"/>
            <a:gd name="connsiteY15" fmla="*/ 435530 h 2454924"/>
            <a:gd name="connsiteX0" fmla="*/ 19050 w 7327900"/>
            <a:gd name="connsiteY0" fmla="*/ 435530 h 2454924"/>
            <a:gd name="connsiteX1" fmla="*/ 89065 w 7327900"/>
            <a:gd name="connsiteY1" fmla="*/ 75323 h 2454924"/>
            <a:gd name="connsiteX2" fmla="*/ 420697 w 7327900"/>
            <a:gd name="connsiteY2" fmla="*/ 33884 h 2454924"/>
            <a:gd name="connsiteX3" fmla="*/ 6926254 w 7327900"/>
            <a:gd name="connsiteY3" fmla="*/ 33884 h 2454924"/>
            <a:gd name="connsiteX4" fmla="*/ 7210261 w 7327900"/>
            <a:gd name="connsiteY4" fmla="*/ 151524 h 2454924"/>
            <a:gd name="connsiteX5" fmla="*/ 7327900 w 7327900"/>
            <a:gd name="connsiteY5" fmla="*/ 435531 h 2454924"/>
            <a:gd name="connsiteX6" fmla="*/ 7327900 w 7327900"/>
            <a:gd name="connsiteY6" fmla="*/ 2042064 h 2454924"/>
            <a:gd name="connsiteX7" fmla="*/ 7210261 w 7327900"/>
            <a:gd name="connsiteY7" fmla="*/ 2326071 h 2454924"/>
            <a:gd name="connsiteX8" fmla="*/ 6926254 w 7327900"/>
            <a:gd name="connsiteY8" fmla="*/ 2443710 h 2454924"/>
            <a:gd name="connsiteX9" fmla="*/ 420696 w 7327900"/>
            <a:gd name="connsiteY9" fmla="*/ 2443710 h 2454924"/>
            <a:gd name="connsiteX10" fmla="*/ 98589 w 7327900"/>
            <a:gd name="connsiteY10" fmla="*/ 2402270 h 2454924"/>
            <a:gd name="connsiteX11" fmla="*/ 0 w 7327900"/>
            <a:gd name="connsiteY11" fmla="*/ 2127788 h 2454924"/>
            <a:gd name="connsiteX12" fmla="*/ 314326 w 7327900"/>
            <a:gd name="connsiteY12" fmla="*/ 1157836 h 2454924"/>
            <a:gd name="connsiteX13" fmla="*/ 76201 w 7327900"/>
            <a:gd name="connsiteY13" fmla="*/ 1100685 h 2454924"/>
            <a:gd name="connsiteX14" fmla="*/ 9526 w 7327900"/>
            <a:gd name="connsiteY14" fmla="*/ 910186 h 2454924"/>
            <a:gd name="connsiteX15" fmla="*/ 19050 w 7327900"/>
            <a:gd name="connsiteY15" fmla="*/ 435530 h 2454924"/>
            <a:gd name="connsiteX0" fmla="*/ 19050 w 7327900"/>
            <a:gd name="connsiteY0" fmla="*/ 435530 h 2454924"/>
            <a:gd name="connsiteX1" fmla="*/ 89065 w 7327900"/>
            <a:gd name="connsiteY1" fmla="*/ 75323 h 2454924"/>
            <a:gd name="connsiteX2" fmla="*/ 420697 w 7327900"/>
            <a:gd name="connsiteY2" fmla="*/ 33884 h 2454924"/>
            <a:gd name="connsiteX3" fmla="*/ 6926254 w 7327900"/>
            <a:gd name="connsiteY3" fmla="*/ 33884 h 2454924"/>
            <a:gd name="connsiteX4" fmla="*/ 7210261 w 7327900"/>
            <a:gd name="connsiteY4" fmla="*/ 151524 h 2454924"/>
            <a:gd name="connsiteX5" fmla="*/ 7327900 w 7327900"/>
            <a:gd name="connsiteY5" fmla="*/ 435531 h 2454924"/>
            <a:gd name="connsiteX6" fmla="*/ 7327900 w 7327900"/>
            <a:gd name="connsiteY6" fmla="*/ 2042064 h 2454924"/>
            <a:gd name="connsiteX7" fmla="*/ 7210261 w 7327900"/>
            <a:gd name="connsiteY7" fmla="*/ 2326071 h 2454924"/>
            <a:gd name="connsiteX8" fmla="*/ 6926254 w 7327900"/>
            <a:gd name="connsiteY8" fmla="*/ 2443710 h 2454924"/>
            <a:gd name="connsiteX9" fmla="*/ 420696 w 7327900"/>
            <a:gd name="connsiteY9" fmla="*/ 2443710 h 2454924"/>
            <a:gd name="connsiteX10" fmla="*/ 98589 w 7327900"/>
            <a:gd name="connsiteY10" fmla="*/ 2402270 h 2454924"/>
            <a:gd name="connsiteX11" fmla="*/ 0 w 7327900"/>
            <a:gd name="connsiteY11" fmla="*/ 2127788 h 2454924"/>
            <a:gd name="connsiteX12" fmla="*/ 314326 w 7327900"/>
            <a:gd name="connsiteY12" fmla="*/ 1157836 h 2454924"/>
            <a:gd name="connsiteX13" fmla="*/ 76201 w 7327900"/>
            <a:gd name="connsiteY13" fmla="*/ 1100685 h 2454924"/>
            <a:gd name="connsiteX14" fmla="*/ 9526 w 7327900"/>
            <a:gd name="connsiteY14" fmla="*/ 910186 h 2454924"/>
            <a:gd name="connsiteX15" fmla="*/ 19050 w 7327900"/>
            <a:gd name="connsiteY15"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308533 w 7322107"/>
            <a:gd name="connsiteY12" fmla="*/ 1157836 h 2454924"/>
            <a:gd name="connsiteX13" fmla="*/ 70408 w 7322107"/>
            <a:gd name="connsiteY13" fmla="*/ 1100685 h 2454924"/>
            <a:gd name="connsiteX14" fmla="*/ 3733 w 7322107"/>
            <a:gd name="connsiteY14" fmla="*/ 910186 h 2454924"/>
            <a:gd name="connsiteX15" fmla="*/ 13257 w 7322107"/>
            <a:gd name="connsiteY15"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137083 w 7322107"/>
            <a:gd name="connsiteY12" fmla="*/ 2015086 h 2454924"/>
            <a:gd name="connsiteX13" fmla="*/ 308533 w 7322107"/>
            <a:gd name="connsiteY13" fmla="*/ 1157836 h 2454924"/>
            <a:gd name="connsiteX14" fmla="*/ 70408 w 7322107"/>
            <a:gd name="connsiteY14" fmla="*/ 1100685 h 2454924"/>
            <a:gd name="connsiteX15" fmla="*/ 3733 w 7322107"/>
            <a:gd name="connsiteY15" fmla="*/ 910186 h 2454924"/>
            <a:gd name="connsiteX16" fmla="*/ 13257 w 7322107"/>
            <a:gd name="connsiteY16" fmla="*/ 435530 h 2454924"/>
            <a:gd name="connsiteX0" fmla="*/ 20637 w 7329487"/>
            <a:gd name="connsiteY0" fmla="*/ 435530 h 2454924"/>
            <a:gd name="connsiteX1" fmla="*/ 90652 w 7329487"/>
            <a:gd name="connsiteY1" fmla="*/ 75323 h 2454924"/>
            <a:gd name="connsiteX2" fmla="*/ 422284 w 7329487"/>
            <a:gd name="connsiteY2" fmla="*/ 33884 h 2454924"/>
            <a:gd name="connsiteX3" fmla="*/ 6927841 w 7329487"/>
            <a:gd name="connsiteY3" fmla="*/ 33884 h 2454924"/>
            <a:gd name="connsiteX4" fmla="*/ 7211848 w 7329487"/>
            <a:gd name="connsiteY4" fmla="*/ 151524 h 2454924"/>
            <a:gd name="connsiteX5" fmla="*/ 7329487 w 7329487"/>
            <a:gd name="connsiteY5" fmla="*/ 435531 h 2454924"/>
            <a:gd name="connsiteX6" fmla="*/ 7329487 w 7329487"/>
            <a:gd name="connsiteY6" fmla="*/ 2042064 h 2454924"/>
            <a:gd name="connsiteX7" fmla="*/ 7211848 w 7329487"/>
            <a:gd name="connsiteY7" fmla="*/ 2326071 h 2454924"/>
            <a:gd name="connsiteX8" fmla="*/ 6927841 w 7329487"/>
            <a:gd name="connsiteY8" fmla="*/ 2443710 h 2454924"/>
            <a:gd name="connsiteX9" fmla="*/ 422283 w 7329487"/>
            <a:gd name="connsiteY9" fmla="*/ 2443710 h 2454924"/>
            <a:gd name="connsiteX10" fmla="*/ 100176 w 7329487"/>
            <a:gd name="connsiteY10" fmla="*/ 2402270 h 2454924"/>
            <a:gd name="connsiteX11" fmla="*/ 20637 w 7329487"/>
            <a:gd name="connsiteY11" fmla="*/ 2127788 h 2454924"/>
            <a:gd name="connsiteX12" fmla="*/ 49213 w 7329487"/>
            <a:gd name="connsiteY12" fmla="*/ 1910311 h 2454924"/>
            <a:gd name="connsiteX13" fmla="*/ 315913 w 7329487"/>
            <a:gd name="connsiteY13" fmla="*/ 1157836 h 2454924"/>
            <a:gd name="connsiteX14" fmla="*/ 77788 w 7329487"/>
            <a:gd name="connsiteY14" fmla="*/ 1100685 h 2454924"/>
            <a:gd name="connsiteX15" fmla="*/ 11113 w 7329487"/>
            <a:gd name="connsiteY15" fmla="*/ 910186 h 2454924"/>
            <a:gd name="connsiteX16" fmla="*/ 20637 w 7329487"/>
            <a:gd name="connsiteY16" fmla="*/ 435530 h 2454924"/>
            <a:gd name="connsiteX0" fmla="*/ 20637 w 7329487"/>
            <a:gd name="connsiteY0" fmla="*/ 435530 h 2454924"/>
            <a:gd name="connsiteX1" fmla="*/ 90652 w 7329487"/>
            <a:gd name="connsiteY1" fmla="*/ 75323 h 2454924"/>
            <a:gd name="connsiteX2" fmla="*/ 422284 w 7329487"/>
            <a:gd name="connsiteY2" fmla="*/ 33884 h 2454924"/>
            <a:gd name="connsiteX3" fmla="*/ 6927841 w 7329487"/>
            <a:gd name="connsiteY3" fmla="*/ 33884 h 2454924"/>
            <a:gd name="connsiteX4" fmla="*/ 7211848 w 7329487"/>
            <a:gd name="connsiteY4" fmla="*/ 151524 h 2454924"/>
            <a:gd name="connsiteX5" fmla="*/ 7329487 w 7329487"/>
            <a:gd name="connsiteY5" fmla="*/ 435531 h 2454924"/>
            <a:gd name="connsiteX6" fmla="*/ 7329487 w 7329487"/>
            <a:gd name="connsiteY6" fmla="*/ 2042064 h 2454924"/>
            <a:gd name="connsiteX7" fmla="*/ 7211848 w 7329487"/>
            <a:gd name="connsiteY7" fmla="*/ 2326071 h 2454924"/>
            <a:gd name="connsiteX8" fmla="*/ 6927841 w 7329487"/>
            <a:gd name="connsiteY8" fmla="*/ 2443710 h 2454924"/>
            <a:gd name="connsiteX9" fmla="*/ 422283 w 7329487"/>
            <a:gd name="connsiteY9" fmla="*/ 2443710 h 2454924"/>
            <a:gd name="connsiteX10" fmla="*/ 100176 w 7329487"/>
            <a:gd name="connsiteY10" fmla="*/ 2402270 h 2454924"/>
            <a:gd name="connsiteX11" fmla="*/ 20637 w 7329487"/>
            <a:gd name="connsiteY11" fmla="*/ 2127788 h 2454924"/>
            <a:gd name="connsiteX12" fmla="*/ 49213 w 7329487"/>
            <a:gd name="connsiteY12" fmla="*/ 1910311 h 2454924"/>
            <a:gd name="connsiteX13" fmla="*/ 315913 w 7329487"/>
            <a:gd name="connsiteY13" fmla="*/ 1157836 h 2454924"/>
            <a:gd name="connsiteX14" fmla="*/ 77788 w 7329487"/>
            <a:gd name="connsiteY14" fmla="*/ 1100685 h 2454924"/>
            <a:gd name="connsiteX15" fmla="*/ 11113 w 7329487"/>
            <a:gd name="connsiteY15" fmla="*/ 910186 h 2454924"/>
            <a:gd name="connsiteX16" fmla="*/ 20637 w 7329487"/>
            <a:gd name="connsiteY16"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41833 w 7322107"/>
            <a:gd name="connsiteY12" fmla="*/ 1910311 h 2454924"/>
            <a:gd name="connsiteX13" fmla="*/ 118033 w 7322107"/>
            <a:gd name="connsiteY13" fmla="*/ 1786486 h 2454924"/>
            <a:gd name="connsiteX14" fmla="*/ 308533 w 7322107"/>
            <a:gd name="connsiteY14" fmla="*/ 1157836 h 2454924"/>
            <a:gd name="connsiteX15" fmla="*/ 70408 w 7322107"/>
            <a:gd name="connsiteY15" fmla="*/ 1100685 h 2454924"/>
            <a:gd name="connsiteX16" fmla="*/ 3733 w 7322107"/>
            <a:gd name="connsiteY16" fmla="*/ 910186 h 2454924"/>
            <a:gd name="connsiteX17" fmla="*/ 13257 w 7322107"/>
            <a:gd name="connsiteY17"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41833 w 7322107"/>
            <a:gd name="connsiteY12" fmla="*/ 1910311 h 2454924"/>
            <a:gd name="connsiteX13" fmla="*/ 165658 w 7322107"/>
            <a:gd name="connsiteY13" fmla="*/ 1853161 h 2454924"/>
            <a:gd name="connsiteX14" fmla="*/ 308533 w 7322107"/>
            <a:gd name="connsiteY14" fmla="*/ 1157836 h 2454924"/>
            <a:gd name="connsiteX15" fmla="*/ 70408 w 7322107"/>
            <a:gd name="connsiteY15" fmla="*/ 1100685 h 2454924"/>
            <a:gd name="connsiteX16" fmla="*/ 3733 w 7322107"/>
            <a:gd name="connsiteY16" fmla="*/ 910186 h 2454924"/>
            <a:gd name="connsiteX17" fmla="*/ 13257 w 7322107"/>
            <a:gd name="connsiteY17"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41833 w 7322107"/>
            <a:gd name="connsiteY12" fmla="*/ 1910311 h 2454924"/>
            <a:gd name="connsiteX13" fmla="*/ 165658 w 7322107"/>
            <a:gd name="connsiteY13" fmla="*/ 1853161 h 2454924"/>
            <a:gd name="connsiteX14" fmla="*/ 308533 w 7322107"/>
            <a:gd name="connsiteY14" fmla="*/ 1157836 h 2454924"/>
            <a:gd name="connsiteX15" fmla="*/ 70408 w 7322107"/>
            <a:gd name="connsiteY15" fmla="*/ 1100685 h 2454924"/>
            <a:gd name="connsiteX16" fmla="*/ 3733 w 7322107"/>
            <a:gd name="connsiteY16" fmla="*/ 910186 h 2454924"/>
            <a:gd name="connsiteX17" fmla="*/ 13257 w 7322107"/>
            <a:gd name="connsiteY17"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41833 w 7322107"/>
            <a:gd name="connsiteY12" fmla="*/ 1910311 h 2454924"/>
            <a:gd name="connsiteX13" fmla="*/ 165658 w 7322107"/>
            <a:gd name="connsiteY13" fmla="*/ 1853161 h 2454924"/>
            <a:gd name="connsiteX14" fmla="*/ 308533 w 7322107"/>
            <a:gd name="connsiteY14" fmla="*/ 1157836 h 2454924"/>
            <a:gd name="connsiteX15" fmla="*/ 70408 w 7322107"/>
            <a:gd name="connsiteY15" fmla="*/ 1100685 h 2454924"/>
            <a:gd name="connsiteX16" fmla="*/ 3733 w 7322107"/>
            <a:gd name="connsiteY16" fmla="*/ 910186 h 2454924"/>
            <a:gd name="connsiteX17" fmla="*/ 13257 w 7322107"/>
            <a:gd name="connsiteY17"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41833 w 7322107"/>
            <a:gd name="connsiteY12" fmla="*/ 1910311 h 2454924"/>
            <a:gd name="connsiteX13" fmla="*/ 165658 w 7322107"/>
            <a:gd name="connsiteY13" fmla="*/ 1853161 h 2454924"/>
            <a:gd name="connsiteX14" fmla="*/ 594283 w 7322107"/>
            <a:gd name="connsiteY14" fmla="*/ 1310236 h 2454924"/>
            <a:gd name="connsiteX15" fmla="*/ 308533 w 7322107"/>
            <a:gd name="connsiteY15" fmla="*/ 1157836 h 2454924"/>
            <a:gd name="connsiteX16" fmla="*/ 70408 w 7322107"/>
            <a:gd name="connsiteY16" fmla="*/ 1100685 h 2454924"/>
            <a:gd name="connsiteX17" fmla="*/ 3733 w 7322107"/>
            <a:gd name="connsiteY17" fmla="*/ 910186 h 2454924"/>
            <a:gd name="connsiteX18" fmla="*/ 13257 w 7322107"/>
            <a:gd name="connsiteY18" fmla="*/ 435530 h 2454924"/>
            <a:gd name="connsiteX0" fmla="*/ 536574 w 7845424"/>
            <a:gd name="connsiteY0" fmla="*/ 435530 h 2454924"/>
            <a:gd name="connsiteX1" fmla="*/ 606589 w 7845424"/>
            <a:gd name="connsiteY1" fmla="*/ 75323 h 2454924"/>
            <a:gd name="connsiteX2" fmla="*/ 938221 w 7845424"/>
            <a:gd name="connsiteY2" fmla="*/ 33884 h 2454924"/>
            <a:gd name="connsiteX3" fmla="*/ 7443778 w 7845424"/>
            <a:gd name="connsiteY3" fmla="*/ 33884 h 2454924"/>
            <a:gd name="connsiteX4" fmla="*/ 7727785 w 7845424"/>
            <a:gd name="connsiteY4" fmla="*/ 151524 h 2454924"/>
            <a:gd name="connsiteX5" fmla="*/ 7845424 w 7845424"/>
            <a:gd name="connsiteY5" fmla="*/ 435531 h 2454924"/>
            <a:gd name="connsiteX6" fmla="*/ 7845424 w 7845424"/>
            <a:gd name="connsiteY6" fmla="*/ 2042064 h 2454924"/>
            <a:gd name="connsiteX7" fmla="*/ 7727785 w 7845424"/>
            <a:gd name="connsiteY7" fmla="*/ 2326071 h 2454924"/>
            <a:gd name="connsiteX8" fmla="*/ 7443778 w 7845424"/>
            <a:gd name="connsiteY8" fmla="*/ 2443710 h 2454924"/>
            <a:gd name="connsiteX9" fmla="*/ 938220 w 7845424"/>
            <a:gd name="connsiteY9" fmla="*/ 2443710 h 2454924"/>
            <a:gd name="connsiteX10" fmla="*/ 616113 w 7845424"/>
            <a:gd name="connsiteY10" fmla="*/ 2402270 h 2454924"/>
            <a:gd name="connsiteX11" fmla="*/ 536574 w 7845424"/>
            <a:gd name="connsiteY11" fmla="*/ 2127788 h 2454924"/>
            <a:gd name="connsiteX12" fmla="*/ 565150 w 7845424"/>
            <a:gd name="connsiteY12" fmla="*/ 1910311 h 2454924"/>
            <a:gd name="connsiteX13" fmla="*/ 688975 w 7845424"/>
            <a:gd name="connsiteY13" fmla="*/ 1853161 h 2454924"/>
            <a:gd name="connsiteX14" fmla="*/ 4699000 w 7845424"/>
            <a:gd name="connsiteY14" fmla="*/ 1186411 h 2454924"/>
            <a:gd name="connsiteX15" fmla="*/ 831850 w 7845424"/>
            <a:gd name="connsiteY15" fmla="*/ 1157836 h 2454924"/>
            <a:gd name="connsiteX16" fmla="*/ 593725 w 7845424"/>
            <a:gd name="connsiteY16" fmla="*/ 1100685 h 2454924"/>
            <a:gd name="connsiteX17" fmla="*/ 527050 w 7845424"/>
            <a:gd name="connsiteY17" fmla="*/ 910186 h 2454924"/>
            <a:gd name="connsiteX18" fmla="*/ 536574 w 7845424"/>
            <a:gd name="connsiteY18" fmla="*/ 435530 h 2454924"/>
            <a:gd name="connsiteX0" fmla="*/ 414336 w 7723186"/>
            <a:gd name="connsiteY0" fmla="*/ 435530 h 2454924"/>
            <a:gd name="connsiteX1" fmla="*/ 484351 w 7723186"/>
            <a:gd name="connsiteY1" fmla="*/ 75323 h 2454924"/>
            <a:gd name="connsiteX2" fmla="*/ 815983 w 7723186"/>
            <a:gd name="connsiteY2" fmla="*/ 33884 h 2454924"/>
            <a:gd name="connsiteX3" fmla="*/ 7321540 w 7723186"/>
            <a:gd name="connsiteY3" fmla="*/ 33884 h 2454924"/>
            <a:gd name="connsiteX4" fmla="*/ 7605547 w 7723186"/>
            <a:gd name="connsiteY4" fmla="*/ 151524 h 2454924"/>
            <a:gd name="connsiteX5" fmla="*/ 7723186 w 7723186"/>
            <a:gd name="connsiteY5" fmla="*/ 435531 h 2454924"/>
            <a:gd name="connsiteX6" fmla="*/ 7723186 w 7723186"/>
            <a:gd name="connsiteY6" fmla="*/ 2042064 h 2454924"/>
            <a:gd name="connsiteX7" fmla="*/ 7605547 w 7723186"/>
            <a:gd name="connsiteY7" fmla="*/ 2326071 h 2454924"/>
            <a:gd name="connsiteX8" fmla="*/ 7321540 w 7723186"/>
            <a:gd name="connsiteY8" fmla="*/ 2443710 h 2454924"/>
            <a:gd name="connsiteX9" fmla="*/ 815982 w 7723186"/>
            <a:gd name="connsiteY9" fmla="*/ 2443710 h 2454924"/>
            <a:gd name="connsiteX10" fmla="*/ 493875 w 7723186"/>
            <a:gd name="connsiteY10" fmla="*/ 2402270 h 2454924"/>
            <a:gd name="connsiteX11" fmla="*/ 414336 w 7723186"/>
            <a:gd name="connsiteY11" fmla="*/ 2127788 h 2454924"/>
            <a:gd name="connsiteX12" fmla="*/ 442912 w 7723186"/>
            <a:gd name="connsiteY12" fmla="*/ 1910311 h 2454924"/>
            <a:gd name="connsiteX13" fmla="*/ 566737 w 7723186"/>
            <a:gd name="connsiteY13" fmla="*/ 1853161 h 2454924"/>
            <a:gd name="connsiteX14" fmla="*/ 3843337 w 7723186"/>
            <a:gd name="connsiteY14" fmla="*/ 1357861 h 2454924"/>
            <a:gd name="connsiteX15" fmla="*/ 4576762 w 7723186"/>
            <a:gd name="connsiteY15" fmla="*/ 1186411 h 2454924"/>
            <a:gd name="connsiteX16" fmla="*/ 709612 w 7723186"/>
            <a:gd name="connsiteY16" fmla="*/ 1157836 h 2454924"/>
            <a:gd name="connsiteX17" fmla="*/ 471487 w 7723186"/>
            <a:gd name="connsiteY17" fmla="*/ 1100685 h 2454924"/>
            <a:gd name="connsiteX18" fmla="*/ 404812 w 7723186"/>
            <a:gd name="connsiteY18" fmla="*/ 910186 h 2454924"/>
            <a:gd name="connsiteX19" fmla="*/ 414336 w 7723186"/>
            <a:gd name="connsiteY19" fmla="*/ 435530 h 2454924"/>
            <a:gd name="connsiteX0" fmla="*/ 492124 w 7800974"/>
            <a:gd name="connsiteY0" fmla="*/ 435530 h 2454924"/>
            <a:gd name="connsiteX1" fmla="*/ 562139 w 7800974"/>
            <a:gd name="connsiteY1" fmla="*/ 75323 h 2454924"/>
            <a:gd name="connsiteX2" fmla="*/ 893771 w 7800974"/>
            <a:gd name="connsiteY2" fmla="*/ 33884 h 2454924"/>
            <a:gd name="connsiteX3" fmla="*/ 7399328 w 7800974"/>
            <a:gd name="connsiteY3" fmla="*/ 33884 h 2454924"/>
            <a:gd name="connsiteX4" fmla="*/ 7683335 w 7800974"/>
            <a:gd name="connsiteY4" fmla="*/ 151524 h 2454924"/>
            <a:gd name="connsiteX5" fmla="*/ 7800974 w 7800974"/>
            <a:gd name="connsiteY5" fmla="*/ 435531 h 2454924"/>
            <a:gd name="connsiteX6" fmla="*/ 7800974 w 7800974"/>
            <a:gd name="connsiteY6" fmla="*/ 2042064 h 2454924"/>
            <a:gd name="connsiteX7" fmla="*/ 7683335 w 7800974"/>
            <a:gd name="connsiteY7" fmla="*/ 2326071 h 2454924"/>
            <a:gd name="connsiteX8" fmla="*/ 7399328 w 7800974"/>
            <a:gd name="connsiteY8" fmla="*/ 2443710 h 2454924"/>
            <a:gd name="connsiteX9" fmla="*/ 893770 w 7800974"/>
            <a:gd name="connsiteY9" fmla="*/ 2443710 h 2454924"/>
            <a:gd name="connsiteX10" fmla="*/ 571663 w 7800974"/>
            <a:gd name="connsiteY10" fmla="*/ 2402270 h 2454924"/>
            <a:gd name="connsiteX11" fmla="*/ 492124 w 7800974"/>
            <a:gd name="connsiteY11" fmla="*/ 2127788 h 2454924"/>
            <a:gd name="connsiteX12" fmla="*/ 520700 w 7800974"/>
            <a:gd name="connsiteY12" fmla="*/ 1910311 h 2454924"/>
            <a:gd name="connsiteX13" fmla="*/ 644525 w 7800974"/>
            <a:gd name="connsiteY13" fmla="*/ 1853161 h 2454924"/>
            <a:gd name="connsiteX14" fmla="*/ 4387850 w 7800974"/>
            <a:gd name="connsiteY14" fmla="*/ 1862686 h 2454924"/>
            <a:gd name="connsiteX15" fmla="*/ 4654550 w 7800974"/>
            <a:gd name="connsiteY15" fmla="*/ 1186411 h 2454924"/>
            <a:gd name="connsiteX16" fmla="*/ 787400 w 7800974"/>
            <a:gd name="connsiteY16" fmla="*/ 1157836 h 2454924"/>
            <a:gd name="connsiteX17" fmla="*/ 549275 w 7800974"/>
            <a:gd name="connsiteY17" fmla="*/ 1100685 h 2454924"/>
            <a:gd name="connsiteX18" fmla="*/ 482600 w 7800974"/>
            <a:gd name="connsiteY18" fmla="*/ 910186 h 2454924"/>
            <a:gd name="connsiteX19" fmla="*/ 492124 w 7800974"/>
            <a:gd name="connsiteY19" fmla="*/ 435530 h 2454924"/>
            <a:gd name="connsiteX0" fmla="*/ 492124 w 7800974"/>
            <a:gd name="connsiteY0" fmla="*/ 435530 h 2454924"/>
            <a:gd name="connsiteX1" fmla="*/ 562139 w 7800974"/>
            <a:gd name="connsiteY1" fmla="*/ 75323 h 2454924"/>
            <a:gd name="connsiteX2" fmla="*/ 893771 w 7800974"/>
            <a:gd name="connsiteY2" fmla="*/ 33884 h 2454924"/>
            <a:gd name="connsiteX3" fmla="*/ 7399328 w 7800974"/>
            <a:gd name="connsiteY3" fmla="*/ 33884 h 2454924"/>
            <a:gd name="connsiteX4" fmla="*/ 7683335 w 7800974"/>
            <a:gd name="connsiteY4" fmla="*/ 151524 h 2454924"/>
            <a:gd name="connsiteX5" fmla="*/ 7800974 w 7800974"/>
            <a:gd name="connsiteY5" fmla="*/ 435531 h 2454924"/>
            <a:gd name="connsiteX6" fmla="*/ 7800974 w 7800974"/>
            <a:gd name="connsiteY6" fmla="*/ 2042064 h 2454924"/>
            <a:gd name="connsiteX7" fmla="*/ 7683335 w 7800974"/>
            <a:gd name="connsiteY7" fmla="*/ 2326071 h 2454924"/>
            <a:gd name="connsiteX8" fmla="*/ 7399328 w 7800974"/>
            <a:gd name="connsiteY8" fmla="*/ 2443710 h 2454924"/>
            <a:gd name="connsiteX9" fmla="*/ 893770 w 7800974"/>
            <a:gd name="connsiteY9" fmla="*/ 2443710 h 2454924"/>
            <a:gd name="connsiteX10" fmla="*/ 571663 w 7800974"/>
            <a:gd name="connsiteY10" fmla="*/ 2402270 h 2454924"/>
            <a:gd name="connsiteX11" fmla="*/ 492124 w 7800974"/>
            <a:gd name="connsiteY11" fmla="*/ 2127788 h 2454924"/>
            <a:gd name="connsiteX12" fmla="*/ 520700 w 7800974"/>
            <a:gd name="connsiteY12" fmla="*/ 1910311 h 2454924"/>
            <a:gd name="connsiteX13" fmla="*/ 644525 w 7800974"/>
            <a:gd name="connsiteY13" fmla="*/ 1853161 h 2454924"/>
            <a:gd name="connsiteX14" fmla="*/ 4387850 w 7800974"/>
            <a:gd name="connsiteY14" fmla="*/ 1862686 h 2454924"/>
            <a:gd name="connsiteX15" fmla="*/ 4654550 w 7800974"/>
            <a:gd name="connsiteY15" fmla="*/ 1186411 h 2454924"/>
            <a:gd name="connsiteX16" fmla="*/ 787400 w 7800974"/>
            <a:gd name="connsiteY16" fmla="*/ 1157836 h 2454924"/>
            <a:gd name="connsiteX17" fmla="*/ 549275 w 7800974"/>
            <a:gd name="connsiteY17" fmla="*/ 1100685 h 2454924"/>
            <a:gd name="connsiteX18" fmla="*/ 482600 w 7800974"/>
            <a:gd name="connsiteY18" fmla="*/ 910186 h 2454924"/>
            <a:gd name="connsiteX19" fmla="*/ 492124 w 7800974"/>
            <a:gd name="connsiteY19" fmla="*/ 435530 h 2454924"/>
            <a:gd name="connsiteX0" fmla="*/ 492124 w 7800974"/>
            <a:gd name="connsiteY0" fmla="*/ 435530 h 2454924"/>
            <a:gd name="connsiteX1" fmla="*/ 562139 w 7800974"/>
            <a:gd name="connsiteY1" fmla="*/ 75323 h 2454924"/>
            <a:gd name="connsiteX2" fmla="*/ 893771 w 7800974"/>
            <a:gd name="connsiteY2" fmla="*/ 33884 h 2454924"/>
            <a:gd name="connsiteX3" fmla="*/ 7399328 w 7800974"/>
            <a:gd name="connsiteY3" fmla="*/ 33884 h 2454924"/>
            <a:gd name="connsiteX4" fmla="*/ 7683335 w 7800974"/>
            <a:gd name="connsiteY4" fmla="*/ 151524 h 2454924"/>
            <a:gd name="connsiteX5" fmla="*/ 7800974 w 7800974"/>
            <a:gd name="connsiteY5" fmla="*/ 435531 h 2454924"/>
            <a:gd name="connsiteX6" fmla="*/ 7800974 w 7800974"/>
            <a:gd name="connsiteY6" fmla="*/ 2042064 h 2454924"/>
            <a:gd name="connsiteX7" fmla="*/ 7683335 w 7800974"/>
            <a:gd name="connsiteY7" fmla="*/ 2326071 h 2454924"/>
            <a:gd name="connsiteX8" fmla="*/ 7399328 w 7800974"/>
            <a:gd name="connsiteY8" fmla="*/ 2443710 h 2454924"/>
            <a:gd name="connsiteX9" fmla="*/ 893770 w 7800974"/>
            <a:gd name="connsiteY9" fmla="*/ 2443710 h 2454924"/>
            <a:gd name="connsiteX10" fmla="*/ 571663 w 7800974"/>
            <a:gd name="connsiteY10" fmla="*/ 2402270 h 2454924"/>
            <a:gd name="connsiteX11" fmla="*/ 492124 w 7800974"/>
            <a:gd name="connsiteY11" fmla="*/ 2127788 h 2454924"/>
            <a:gd name="connsiteX12" fmla="*/ 520700 w 7800974"/>
            <a:gd name="connsiteY12" fmla="*/ 1910311 h 2454924"/>
            <a:gd name="connsiteX13" fmla="*/ 644525 w 7800974"/>
            <a:gd name="connsiteY13" fmla="*/ 1853161 h 2454924"/>
            <a:gd name="connsiteX14" fmla="*/ 4387850 w 7800974"/>
            <a:gd name="connsiteY14" fmla="*/ 1862686 h 2454924"/>
            <a:gd name="connsiteX15" fmla="*/ 4654550 w 7800974"/>
            <a:gd name="connsiteY15" fmla="*/ 1186411 h 2454924"/>
            <a:gd name="connsiteX16" fmla="*/ 787400 w 7800974"/>
            <a:gd name="connsiteY16" fmla="*/ 1157836 h 2454924"/>
            <a:gd name="connsiteX17" fmla="*/ 549275 w 7800974"/>
            <a:gd name="connsiteY17" fmla="*/ 1100685 h 2454924"/>
            <a:gd name="connsiteX18" fmla="*/ 482600 w 7800974"/>
            <a:gd name="connsiteY18" fmla="*/ 910186 h 2454924"/>
            <a:gd name="connsiteX19" fmla="*/ 492124 w 7800974"/>
            <a:gd name="connsiteY19" fmla="*/ 435530 h 2454924"/>
            <a:gd name="connsiteX0" fmla="*/ 492124 w 7800974"/>
            <a:gd name="connsiteY0" fmla="*/ 435530 h 2454924"/>
            <a:gd name="connsiteX1" fmla="*/ 562139 w 7800974"/>
            <a:gd name="connsiteY1" fmla="*/ 75323 h 2454924"/>
            <a:gd name="connsiteX2" fmla="*/ 893771 w 7800974"/>
            <a:gd name="connsiteY2" fmla="*/ 33884 h 2454924"/>
            <a:gd name="connsiteX3" fmla="*/ 7399328 w 7800974"/>
            <a:gd name="connsiteY3" fmla="*/ 33884 h 2454924"/>
            <a:gd name="connsiteX4" fmla="*/ 7683335 w 7800974"/>
            <a:gd name="connsiteY4" fmla="*/ 151524 h 2454924"/>
            <a:gd name="connsiteX5" fmla="*/ 7800974 w 7800974"/>
            <a:gd name="connsiteY5" fmla="*/ 435531 h 2454924"/>
            <a:gd name="connsiteX6" fmla="*/ 7800974 w 7800974"/>
            <a:gd name="connsiteY6" fmla="*/ 2042064 h 2454924"/>
            <a:gd name="connsiteX7" fmla="*/ 7683335 w 7800974"/>
            <a:gd name="connsiteY7" fmla="*/ 2326071 h 2454924"/>
            <a:gd name="connsiteX8" fmla="*/ 7399328 w 7800974"/>
            <a:gd name="connsiteY8" fmla="*/ 2443710 h 2454924"/>
            <a:gd name="connsiteX9" fmla="*/ 893770 w 7800974"/>
            <a:gd name="connsiteY9" fmla="*/ 2443710 h 2454924"/>
            <a:gd name="connsiteX10" fmla="*/ 571663 w 7800974"/>
            <a:gd name="connsiteY10" fmla="*/ 2402270 h 2454924"/>
            <a:gd name="connsiteX11" fmla="*/ 492124 w 7800974"/>
            <a:gd name="connsiteY11" fmla="*/ 2127788 h 2454924"/>
            <a:gd name="connsiteX12" fmla="*/ 520700 w 7800974"/>
            <a:gd name="connsiteY12" fmla="*/ 1910311 h 2454924"/>
            <a:gd name="connsiteX13" fmla="*/ 644525 w 7800974"/>
            <a:gd name="connsiteY13" fmla="*/ 1853161 h 2454924"/>
            <a:gd name="connsiteX14" fmla="*/ 4387850 w 7800974"/>
            <a:gd name="connsiteY14" fmla="*/ 1862686 h 2454924"/>
            <a:gd name="connsiteX15" fmla="*/ 4464050 w 7800974"/>
            <a:gd name="connsiteY15" fmla="*/ 1081636 h 2454924"/>
            <a:gd name="connsiteX16" fmla="*/ 787400 w 7800974"/>
            <a:gd name="connsiteY16" fmla="*/ 1157836 h 2454924"/>
            <a:gd name="connsiteX17" fmla="*/ 549275 w 7800974"/>
            <a:gd name="connsiteY17" fmla="*/ 1100685 h 2454924"/>
            <a:gd name="connsiteX18" fmla="*/ 482600 w 7800974"/>
            <a:gd name="connsiteY18" fmla="*/ 910186 h 2454924"/>
            <a:gd name="connsiteX19" fmla="*/ 492124 w 7800974"/>
            <a:gd name="connsiteY19" fmla="*/ 435530 h 2454924"/>
            <a:gd name="connsiteX0" fmla="*/ 492124 w 7800974"/>
            <a:gd name="connsiteY0" fmla="*/ 435530 h 2454924"/>
            <a:gd name="connsiteX1" fmla="*/ 562139 w 7800974"/>
            <a:gd name="connsiteY1" fmla="*/ 75323 h 2454924"/>
            <a:gd name="connsiteX2" fmla="*/ 893771 w 7800974"/>
            <a:gd name="connsiteY2" fmla="*/ 33884 h 2454924"/>
            <a:gd name="connsiteX3" fmla="*/ 7399328 w 7800974"/>
            <a:gd name="connsiteY3" fmla="*/ 33884 h 2454924"/>
            <a:gd name="connsiteX4" fmla="*/ 7683335 w 7800974"/>
            <a:gd name="connsiteY4" fmla="*/ 151524 h 2454924"/>
            <a:gd name="connsiteX5" fmla="*/ 7800974 w 7800974"/>
            <a:gd name="connsiteY5" fmla="*/ 435531 h 2454924"/>
            <a:gd name="connsiteX6" fmla="*/ 7800974 w 7800974"/>
            <a:gd name="connsiteY6" fmla="*/ 2042064 h 2454924"/>
            <a:gd name="connsiteX7" fmla="*/ 7683335 w 7800974"/>
            <a:gd name="connsiteY7" fmla="*/ 2326071 h 2454924"/>
            <a:gd name="connsiteX8" fmla="*/ 7399328 w 7800974"/>
            <a:gd name="connsiteY8" fmla="*/ 2443710 h 2454924"/>
            <a:gd name="connsiteX9" fmla="*/ 893770 w 7800974"/>
            <a:gd name="connsiteY9" fmla="*/ 2443710 h 2454924"/>
            <a:gd name="connsiteX10" fmla="*/ 571663 w 7800974"/>
            <a:gd name="connsiteY10" fmla="*/ 2402270 h 2454924"/>
            <a:gd name="connsiteX11" fmla="*/ 492124 w 7800974"/>
            <a:gd name="connsiteY11" fmla="*/ 2127788 h 2454924"/>
            <a:gd name="connsiteX12" fmla="*/ 520700 w 7800974"/>
            <a:gd name="connsiteY12" fmla="*/ 1910311 h 2454924"/>
            <a:gd name="connsiteX13" fmla="*/ 644525 w 7800974"/>
            <a:gd name="connsiteY13" fmla="*/ 1853161 h 2454924"/>
            <a:gd name="connsiteX14" fmla="*/ 4387850 w 7800974"/>
            <a:gd name="connsiteY14" fmla="*/ 1862686 h 2454924"/>
            <a:gd name="connsiteX15" fmla="*/ 4464050 w 7800974"/>
            <a:gd name="connsiteY15" fmla="*/ 1081636 h 2454924"/>
            <a:gd name="connsiteX16" fmla="*/ 787400 w 7800974"/>
            <a:gd name="connsiteY16" fmla="*/ 1157836 h 2454924"/>
            <a:gd name="connsiteX17" fmla="*/ 549275 w 7800974"/>
            <a:gd name="connsiteY17" fmla="*/ 1100685 h 2454924"/>
            <a:gd name="connsiteX18" fmla="*/ 482600 w 7800974"/>
            <a:gd name="connsiteY18" fmla="*/ 910186 h 2454924"/>
            <a:gd name="connsiteX19" fmla="*/ 492124 w 7800974"/>
            <a:gd name="connsiteY19" fmla="*/ 435530 h 2454924"/>
            <a:gd name="connsiteX0" fmla="*/ 492124 w 7800974"/>
            <a:gd name="connsiteY0" fmla="*/ 435530 h 2454924"/>
            <a:gd name="connsiteX1" fmla="*/ 562139 w 7800974"/>
            <a:gd name="connsiteY1" fmla="*/ 75323 h 2454924"/>
            <a:gd name="connsiteX2" fmla="*/ 893771 w 7800974"/>
            <a:gd name="connsiteY2" fmla="*/ 33884 h 2454924"/>
            <a:gd name="connsiteX3" fmla="*/ 7399328 w 7800974"/>
            <a:gd name="connsiteY3" fmla="*/ 33884 h 2454924"/>
            <a:gd name="connsiteX4" fmla="*/ 7683335 w 7800974"/>
            <a:gd name="connsiteY4" fmla="*/ 151524 h 2454924"/>
            <a:gd name="connsiteX5" fmla="*/ 7800974 w 7800974"/>
            <a:gd name="connsiteY5" fmla="*/ 435531 h 2454924"/>
            <a:gd name="connsiteX6" fmla="*/ 7800974 w 7800974"/>
            <a:gd name="connsiteY6" fmla="*/ 2042064 h 2454924"/>
            <a:gd name="connsiteX7" fmla="*/ 7683335 w 7800974"/>
            <a:gd name="connsiteY7" fmla="*/ 2326071 h 2454924"/>
            <a:gd name="connsiteX8" fmla="*/ 7399328 w 7800974"/>
            <a:gd name="connsiteY8" fmla="*/ 2443710 h 2454924"/>
            <a:gd name="connsiteX9" fmla="*/ 893770 w 7800974"/>
            <a:gd name="connsiteY9" fmla="*/ 2443710 h 2454924"/>
            <a:gd name="connsiteX10" fmla="*/ 571663 w 7800974"/>
            <a:gd name="connsiteY10" fmla="*/ 2402270 h 2454924"/>
            <a:gd name="connsiteX11" fmla="*/ 492124 w 7800974"/>
            <a:gd name="connsiteY11" fmla="*/ 2127788 h 2454924"/>
            <a:gd name="connsiteX12" fmla="*/ 520700 w 7800974"/>
            <a:gd name="connsiteY12" fmla="*/ 1910311 h 2454924"/>
            <a:gd name="connsiteX13" fmla="*/ 644525 w 7800974"/>
            <a:gd name="connsiteY13" fmla="*/ 1853161 h 2454924"/>
            <a:gd name="connsiteX14" fmla="*/ 4387850 w 7800974"/>
            <a:gd name="connsiteY14" fmla="*/ 1862686 h 2454924"/>
            <a:gd name="connsiteX15" fmla="*/ 4464050 w 7800974"/>
            <a:gd name="connsiteY15" fmla="*/ 1081636 h 2454924"/>
            <a:gd name="connsiteX16" fmla="*/ 787400 w 7800974"/>
            <a:gd name="connsiteY16" fmla="*/ 1157836 h 2454924"/>
            <a:gd name="connsiteX17" fmla="*/ 549275 w 7800974"/>
            <a:gd name="connsiteY17" fmla="*/ 1100685 h 2454924"/>
            <a:gd name="connsiteX18" fmla="*/ 482600 w 7800974"/>
            <a:gd name="connsiteY18" fmla="*/ 910186 h 2454924"/>
            <a:gd name="connsiteX19" fmla="*/ 492124 w 7800974"/>
            <a:gd name="connsiteY19" fmla="*/ 435530 h 2454924"/>
            <a:gd name="connsiteX0" fmla="*/ 492124 w 7800974"/>
            <a:gd name="connsiteY0" fmla="*/ 435530 h 2454924"/>
            <a:gd name="connsiteX1" fmla="*/ 562139 w 7800974"/>
            <a:gd name="connsiteY1" fmla="*/ 75323 h 2454924"/>
            <a:gd name="connsiteX2" fmla="*/ 893771 w 7800974"/>
            <a:gd name="connsiteY2" fmla="*/ 33884 h 2454924"/>
            <a:gd name="connsiteX3" fmla="*/ 7399328 w 7800974"/>
            <a:gd name="connsiteY3" fmla="*/ 33884 h 2454924"/>
            <a:gd name="connsiteX4" fmla="*/ 7683335 w 7800974"/>
            <a:gd name="connsiteY4" fmla="*/ 151524 h 2454924"/>
            <a:gd name="connsiteX5" fmla="*/ 7800974 w 7800974"/>
            <a:gd name="connsiteY5" fmla="*/ 435531 h 2454924"/>
            <a:gd name="connsiteX6" fmla="*/ 7800974 w 7800974"/>
            <a:gd name="connsiteY6" fmla="*/ 2042064 h 2454924"/>
            <a:gd name="connsiteX7" fmla="*/ 7683335 w 7800974"/>
            <a:gd name="connsiteY7" fmla="*/ 2326071 h 2454924"/>
            <a:gd name="connsiteX8" fmla="*/ 7399328 w 7800974"/>
            <a:gd name="connsiteY8" fmla="*/ 2443710 h 2454924"/>
            <a:gd name="connsiteX9" fmla="*/ 893770 w 7800974"/>
            <a:gd name="connsiteY9" fmla="*/ 2443710 h 2454924"/>
            <a:gd name="connsiteX10" fmla="*/ 571663 w 7800974"/>
            <a:gd name="connsiteY10" fmla="*/ 2402270 h 2454924"/>
            <a:gd name="connsiteX11" fmla="*/ 492124 w 7800974"/>
            <a:gd name="connsiteY11" fmla="*/ 2127788 h 2454924"/>
            <a:gd name="connsiteX12" fmla="*/ 520700 w 7800974"/>
            <a:gd name="connsiteY12" fmla="*/ 1910311 h 2454924"/>
            <a:gd name="connsiteX13" fmla="*/ 644525 w 7800974"/>
            <a:gd name="connsiteY13" fmla="*/ 1853161 h 2454924"/>
            <a:gd name="connsiteX14" fmla="*/ 4387850 w 7800974"/>
            <a:gd name="connsiteY14" fmla="*/ 1862686 h 2454924"/>
            <a:gd name="connsiteX15" fmla="*/ 4530725 w 7800974"/>
            <a:gd name="connsiteY15" fmla="*/ 1148311 h 2454924"/>
            <a:gd name="connsiteX16" fmla="*/ 787400 w 7800974"/>
            <a:gd name="connsiteY16" fmla="*/ 1157836 h 2454924"/>
            <a:gd name="connsiteX17" fmla="*/ 549275 w 7800974"/>
            <a:gd name="connsiteY17" fmla="*/ 1100685 h 2454924"/>
            <a:gd name="connsiteX18" fmla="*/ 482600 w 7800974"/>
            <a:gd name="connsiteY18" fmla="*/ 910186 h 2454924"/>
            <a:gd name="connsiteX19" fmla="*/ 492124 w 7800974"/>
            <a:gd name="connsiteY19" fmla="*/ 435530 h 2454924"/>
            <a:gd name="connsiteX0" fmla="*/ 215899 w 7524749"/>
            <a:gd name="connsiteY0" fmla="*/ 435530 h 2454924"/>
            <a:gd name="connsiteX1" fmla="*/ 285914 w 7524749"/>
            <a:gd name="connsiteY1" fmla="*/ 75323 h 2454924"/>
            <a:gd name="connsiteX2" fmla="*/ 617546 w 7524749"/>
            <a:gd name="connsiteY2" fmla="*/ 33884 h 2454924"/>
            <a:gd name="connsiteX3" fmla="*/ 7123103 w 7524749"/>
            <a:gd name="connsiteY3" fmla="*/ 33884 h 2454924"/>
            <a:gd name="connsiteX4" fmla="*/ 7407110 w 7524749"/>
            <a:gd name="connsiteY4" fmla="*/ 151524 h 2454924"/>
            <a:gd name="connsiteX5" fmla="*/ 7524749 w 7524749"/>
            <a:gd name="connsiteY5" fmla="*/ 435531 h 2454924"/>
            <a:gd name="connsiteX6" fmla="*/ 7524749 w 7524749"/>
            <a:gd name="connsiteY6" fmla="*/ 2042064 h 2454924"/>
            <a:gd name="connsiteX7" fmla="*/ 7407110 w 7524749"/>
            <a:gd name="connsiteY7" fmla="*/ 2326071 h 2454924"/>
            <a:gd name="connsiteX8" fmla="*/ 7123103 w 7524749"/>
            <a:gd name="connsiteY8" fmla="*/ 2443710 h 2454924"/>
            <a:gd name="connsiteX9" fmla="*/ 617545 w 7524749"/>
            <a:gd name="connsiteY9" fmla="*/ 2443710 h 2454924"/>
            <a:gd name="connsiteX10" fmla="*/ 295438 w 7524749"/>
            <a:gd name="connsiteY10" fmla="*/ 2402270 h 2454924"/>
            <a:gd name="connsiteX11" fmla="*/ 215899 w 7524749"/>
            <a:gd name="connsiteY11" fmla="*/ 2127788 h 2454924"/>
            <a:gd name="connsiteX12" fmla="*/ 244475 w 7524749"/>
            <a:gd name="connsiteY12" fmla="*/ 1910311 h 2454924"/>
            <a:gd name="connsiteX13" fmla="*/ 644525 w 7524749"/>
            <a:gd name="connsiteY13" fmla="*/ 1853161 h 2454924"/>
            <a:gd name="connsiteX14" fmla="*/ 4111625 w 7524749"/>
            <a:gd name="connsiteY14" fmla="*/ 1862686 h 2454924"/>
            <a:gd name="connsiteX15" fmla="*/ 4254500 w 7524749"/>
            <a:gd name="connsiteY15" fmla="*/ 1148311 h 2454924"/>
            <a:gd name="connsiteX16" fmla="*/ 511175 w 7524749"/>
            <a:gd name="connsiteY16" fmla="*/ 1157836 h 2454924"/>
            <a:gd name="connsiteX17" fmla="*/ 273050 w 7524749"/>
            <a:gd name="connsiteY17" fmla="*/ 1100685 h 2454924"/>
            <a:gd name="connsiteX18" fmla="*/ 206375 w 7524749"/>
            <a:gd name="connsiteY18" fmla="*/ 910186 h 2454924"/>
            <a:gd name="connsiteX19" fmla="*/ 215899 w 7524749"/>
            <a:gd name="connsiteY19" fmla="*/ 435530 h 2454924"/>
            <a:gd name="connsiteX0" fmla="*/ 84137 w 7392987"/>
            <a:gd name="connsiteY0" fmla="*/ 435530 h 2454924"/>
            <a:gd name="connsiteX1" fmla="*/ 154152 w 7392987"/>
            <a:gd name="connsiteY1" fmla="*/ 75323 h 2454924"/>
            <a:gd name="connsiteX2" fmla="*/ 485784 w 7392987"/>
            <a:gd name="connsiteY2" fmla="*/ 33884 h 2454924"/>
            <a:gd name="connsiteX3" fmla="*/ 6991341 w 7392987"/>
            <a:gd name="connsiteY3" fmla="*/ 33884 h 2454924"/>
            <a:gd name="connsiteX4" fmla="*/ 7275348 w 7392987"/>
            <a:gd name="connsiteY4" fmla="*/ 151524 h 2454924"/>
            <a:gd name="connsiteX5" fmla="*/ 7392987 w 7392987"/>
            <a:gd name="connsiteY5" fmla="*/ 435531 h 2454924"/>
            <a:gd name="connsiteX6" fmla="*/ 7392987 w 7392987"/>
            <a:gd name="connsiteY6" fmla="*/ 2042064 h 2454924"/>
            <a:gd name="connsiteX7" fmla="*/ 7275348 w 7392987"/>
            <a:gd name="connsiteY7" fmla="*/ 2326071 h 2454924"/>
            <a:gd name="connsiteX8" fmla="*/ 6991341 w 7392987"/>
            <a:gd name="connsiteY8" fmla="*/ 2443710 h 2454924"/>
            <a:gd name="connsiteX9" fmla="*/ 485783 w 7392987"/>
            <a:gd name="connsiteY9" fmla="*/ 2443710 h 2454924"/>
            <a:gd name="connsiteX10" fmla="*/ 163676 w 7392987"/>
            <a:gd name="connsiteY10" fmla="*/ 2402270 h 2454924"/>
            <a:gd name="connsiteX11" fmla="*/ 84137 w 7392987"/>
            <a:gd name="connsiteY11" fmla="*/ 2127788 h 2454924"/>
            <a:gd name="connsiteX12" fmla="*/ 112713 w 7392987"/>
            <a:gd name="connsiteY12" fmla="*/ 1910311 h 2454924"/>
            <a:gd name="connsiteX13" fmla="*/ 760413 w 7392987"/>
            <a:gd name="connsiteY13" fmla="*/ 1824586 h 2454924"/>
            <a:gd name="connsiteX14" fmla="*/ 3979863 w 7392987"/>
            <a:gd name="connsiteY14" fmla="*/ 1862686 h 2454924"/>
            <a:gd name="connsiteX15" fmla="*/ 4122738 w 7392987"/>
            <a:gd name="connsiteY15" fmla="*/ 1148311 h 2454924"/>
            <a:gd name="connsiteX16" fmla="*/ 379413 w 7392987"/>
            <a:gd name="connsiteY16" fmla="*/ 1157836 h 2454924"/>
            <a:gd name="connsiteX17" fmla="*/ 141288 w 7392987"/>
            <a:gd name="connsiteY17" fmla="*/ 1100685 h 2454924"/>
            <a:gd name="connsiteX18" fmla="*/ 74613 w 7392987"/>
            <a:gd name="connsiteY18" fmla="*/ 910186 h 2454924"/>
            <a:gd name="connsiteX19" fmla="*/ 84137 w 7392987"/>
            <a:gd name="connsiteY19" fmla="*/ 435530 h 2454924"/>
            <a:gd name="connsiteX0" fmla="*/ 84137 w 7392987"/>
            <a:gd name="connsiteY0" fmla="*/ 435530 h 2454924"/>
            <a:gd name="connsiteX1" fmla="*/ 154152 w 7392987"/>
            <a:gd name="connsiteY1" fmla="*/ 75323 h 2454924"/>
            <a:gd name="connsiteX2" fmla="*/ 485784 w 7392987"/>
            <a:gd name="connsiteY2" fmla="*/ 33884 h 2454924"/>
            <a:gd name="connsiteX3" fmla="*/ 6991341 w 7392987"/>
            <a:gd name="connsiteY3" fmla="*/ 33884 h 2454924"/>
            <a:gd name="connsiteX4" fmla="*/ 7275348 w 7392987"/>
            <a:gd name="connsiteY4" fmla="*/ 151524 h 2454924"/>
            <a:gd name="connsiteX5" fmla="*/ 7392987 w 7392987"/>
            <a:gd name="connsiteY5" fmla="*/ 435531 h 2454924"/>
            <a:gd name="connsiteX6" fmla="*/ 7392987 w 7392987"/>
            <a:gd name="connsiteY6" fmla="*/ 2042064 h 2454924"/>
            <a:gd name="connsiteX7" fmla="*/ 7275348 w 7392987"/>
            <a:gd name="connsiteY7" fmla="*/ 2326071 h 2454924"/>
            <a:gd name="connsiteX8" fmla="*/ 6991341 w 7392987"/>
            <a:gd name="connsiteY8" fmla="*/ 2443710 h 2454924"/>
            <a:gd name="connsiteX9" fmla="*/ 485783 w 7392987"/>
            <a:gd name="connsiteY9" fmla="*/ 2443710 h 2454924"/>
            <a:gd name="connsiteX10" fmla="*/ 163676 w 7392987"/>
            <a:gd name="connsiteY10" fmla="*/ 2402270 h 2454924"/>
            <a:gd name="connsiteX11" fmla="*/ 84137 w 7392987"/>
            <a:gd name="connsiteY11" fmla="*/ 2127788 h 2454924"/>
            <a:gd name="connsiteX12" fmla="*/ 112713 w 7392987"/>
            <a:gd name="connsiteY12" fmla="*/ 1910311 h 2454924"/>
            <a:gd name="connsiteX13" fmla="*/ 760413 w 7392987"/>
            <a:gd name="connsiteY13" fmla="*/ 1824586 h 2454924"/>
            <a:gd name="connsiteX14" fmla="*/ 3979863 w 7392987"/>
            <a:gd name="connsiteY14" fmla="*/ 1862686 h 2454924"/>
            <a:gd name="connsiteX15" fmla="*/ 4122738 w 7392987"/>
            <a:gd name="connsiteY15" fmla="*/ 1148311 h 2454924"/>
            <a:gd name="connsiteX16" fmla="*/ 379413 w 7392987"/>
            <a:gd name="connsiteY16" fmla="*/ 1157836 h 2454924"/>
            <a:gd name="connsiteX17" fmla="*/ 141288 w 7392987"/>
            <a:gd name="connsiteY17" fmla="*/ 1100685 h 2454924"/>
            <a:gd name="connsiteX18" fmla="*/ 74613 w 7392987"/>
            <a:gd name="connsiteY18" fmla="*/ 910186 h 2454924"/>
            <a:gd name="connsiteX19" fmla="*/ 84137 w 7392987"/>
            <a:gd name="connsiteY19" fmla="*/ 435530 h 2454924"/>
            <a:gd name="connsiteX0" fmla="*/ 20637 w 7329487"/>
            <a:gd name="connsiteY0" fmla="*/ 435530 h 2454924"/>
            <a:gd name="connsiteX1" fmla="*/ 90652 w 7329487"/>
            <a:gd name="connsiteY1" fmla="*/ 75323 h 2454924"/>
            <a:gd name="connsiteX2" fmla="*/ 422284 w 7329487"/>
            <a:gd name="connsiteY2" fmla="*/ 33884 h 2454924"/>
            <a:gd name="connsiteX3" fmla="*/ 6927841 w 7329487"/>
            <a:gd name="connsiteY3" fmla="*/ 33884 h 2454924"/>
            <a:gd name="connsiteX4" fmla="*/ 7211848 w 7329487"/>
            <a:gd name="connsiteY4" fmla="*/ 151524 h 2454924"/>
            <a:gd name="connsiteX5" fmla="*/ 7329487 w 7329487"/>
            <a:gd name="connsiteY5" fmla="*/ 435531 h 2454924"/>
            <a:gd name="connsiteX6" fmla="*/ 7329487 w 7329487"/>
            <a:gd name="connsiteY6" fmla="*/ 2042064 h 2454924"/>
            <a:gd name="connsiteX7" fmla="*/ 7211848 w 7329487"/>
            <a:gd name="connsiteY7" fmla="*/ 2326071 h 2454924"/>
            <a:gd name="connsiteX8" fmla="*/ 6927841 w 7329487"/>
            <a:gd name="connsiteY8" fmla="*/ 2443710 h 2454924"/>
            <a:gd name="connsiteX9" fmla="*/ 422283 w 7329487"/>
            <a:gd name="connsiteY9" fmla="*/ 2443710 h 2454924"/>
            <a:gd name="connsiteX10" fmla="*/ 100176 w 7329487"/>
            <a:gd name="connsiteY10" fmla="*/ 2402270 h 2454924"/>
            <a:gd name="connsiteX11" fmla="*/ 20637 w 7329487"/>
            <a:gd name="connsiteY11" fmla="*/ 2127788 h 2454924"/>
            <a:gd name="connsiteX12" fmla="*/ 49213 w 7329487"/>
            <a:gd name="connsiteY12" fmla="*/ 1910311 h 2454924"/>
            <a:gd name="connsiteX13" fmla="*/ 315913 w 7329487"/>
            <a:gd name="connsiteY13" fmla="*/ 1824586 h 2454924"/>
            <a:gd name="connsiteX14" fmla="*/ 3916363 w 7329487"/>
            <a:gd name="connsiteY14" fmla="*/ 1862686 h 2454924"/>
            <a:gd name="connsiteX15" fmla="*/ 4059238 w 7329487"/>
            <a:gd name="connsiteY15" fmla="*/ 1148311 h 2454924"/>
            <a:gd name="connsiteX16" fmla="*/ 315913 w 7329487"/>
            <a:gd name="connsiteY16" fmla="*/ 1157836 h 2454924"/>
            <a:gd name="connsiteX17" fmla="*/ 77788 w 7329487"/>
            <a:gd name="connsiteY17" fmla="*/ 1100685 h 2454924"/>
            <a:gd name="connsiteX18" fmla="*/ 11113 w 7329487"/>
            <a:gd name="connsiteY18" fmla="*/ 910186 h 2454924"/>
            <a:gd name="connsiteX19" fmla="*/ 20637 w 7329487"/>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08533 w 7322107"/>
            <a:gd name="connsiteY13" fmla="*/ 1824586 h 2454924"/>
            <a:gd name="connsiteX14" fmla="*/ 3908983 w 7322107"/>
            <a:gd name="connsiteY14" fmla="*/ 1862686 h 2454924"/>
            <a:gd name="connsiteX15" fmla="*/ 4051858 w 7322107"/>
            <a:gd name="connsiteY15" fmla="*/ 1148311 h 2454924"/>
            <a:gd name="connsiteX16" fmla="*/ 308533 w 7322107"/>
            <a:gd name="connsiteY16" fmla="*/ 1157836 h 2454924"/>
            <a:gd name="connsiteX17" fmla="*/ 70408 w 7322107"/>
            <a:gd name="connsiteY17" fmla="*/ 1100685 h 2454924"/>
            <a:gd name="connsiteX18" fmla="*/ 3733 w 7322107"/>
            <a:gd name="connsiteY18" fmla="*/ 910186 h 2454924"/>
            <a:gd name="connsiteX19" fmla="*/ 13257 w 7322107"/>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27583 w 7322107"/>
            <a:gd name="connsiteY13" fmla="*/ 1853161 h 2454924"/>
            <a:gd name="connsiteX14" fmla="*/ 3908983 w 7322107"/>
            <a:gd name="connsiteY14" fmla="*/ 1862686 h 2454924"/>
            <a:gd name="connsiteX15" fmla="*/ 4051858 w 7322107"/>
            <a:gd name="connsiteY15" fmla="*/ 1148311 h 2454924"/>
            <a:gd name="connsiteX16" fmla="*/ 308533 w 7322107"/>
            <a:gd name="connsiteY16" fmla="*/ 1157836 h 2454924"/>
            <a:gd name="connsiteX17" fmla="*/ 70408 w 7322107"/>
            <a:gd name="connsiteY17" fmla="*/ 1100685 h 2454924"/>
            <a:gd name="connsiteX18" fmla="*/ 3733 w 7322107"/>
            <a:gd name="connsiteY18" fmla="*/ 910186 h 2454924"/>
            <a:gd name="connsiteX19" fmla="*/ 13257 w 7322107"/>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27583 w 7322107"/>
            <a:gd name="connsiteY13" fmla="*/ 1853161 h 2454924"/>
            <a:gd name="connsiteX14" fmla="*/ 4099483 w 7322107"/>
            <a:gd name="connsiteY14" fmla="*/ 1872211 h 2454924"/>
            <a:gd name="connsiteX15" fmla="*/ 4051858 w 7322107"/>
            <a:gd name="connsiteY15" fmla="*/ 1148311 h 2454924"/>
            <a:gd name="connsiteX16" fmla="*/ 308533 w 7322107"/>
            <a:gd name="connsiteY16" fmla="*/ 1157836 h 2454924"/>
            <a:gd name="connsiteX17" fmla="*/ 70408 w 7322107"/>
            <a:gd name="connsiteY17" fmla="*/ 1100685 h 2454924"/>
            <a:gd name="connsiteX18" fmla="*/ 3733 w 7322107"/>
            <a:gd name="connsiteY18" fmla="*/ 910186 h 2454924"/>
            <a:gd name="connsiteX19" fmla="*/ 13257 w 7322107"/>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27583 w 7322107"/>
            <a:gd name="connsiteY13" fmla="*/ 1853161 h 2454924"/>
            <a:gd name="connsiteX14" fmla="*/ 4099483 w 7322107"/>
            <a:gd name="connsiteY14" fmla="*/ 1872211 h 2454924"/>
            <a:gd name="connsiteX15" fmla="*/ 4051858 w 7322107"/>
            <a:gd name="connsiteY15" fmla="*/ 1148311 h 2454924"/>
            <a:gd name="connsiteX16" fmla="*/ 308533 w 7322107"/>
            <a:gd name="connsiteY16" fmla="*/ 1157836 h 2454924"/>
            <a:gd name="connsiteX17" fmla="*/ 70408 w 7322107"/>
            <a:gd name="connsiteY17" fmla="*/ 1100685 h 2454924"/>
            <a:gd name="connsiteX18" fmla="*/ 3733 w 7322107"/>
            <a:gd name="connsiteY18" fmla="*/ 910186 h 2454924"/>
            <a:gd name="connsiteX19" fmla="*/ 13257 w 7322107"/>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27583 w 7322107"/>
            <a:gd name="connsiteY13" fmla="*/ 1853161 h 2454924"/>
            <a:gd name="connsiteX14" fmla="*/ 4099483 w 7322107"/>
            <a:gd name="connsiteY14" fmla="*/ 1872211 h 2454924"/>
            <a:gd name="connsiteX15" fmla="*/ 4089958 w 7322107"/>
            <a:gd name="connsiteY15" fmla="*/ 1081636 h 2454924"/>
            <a:gd name="connsiteX16" fmla="*/ 308533 w 7322107"/>
            <a:gd name="connsiteY16" fmla="*/ 1157836 h 2454924"/>
            <a:gd name="connsiteX17" fmla="*/ 70408 w 7322107"/>
            <a:gd name="connsiteY17" fmla="*/ 1100685 h 2454924"/>
            <a:gd name="connsiteX18" fmla="*/ 3733 w 7322107"/>
            <a:gd name="connsiteY18" fmla="*/ 910186 h 2454924"/>
            <a:gd name="connsiteX19" fmla="*/ 13257 w 7322107"/>
            <a:gd name="connsiteY19" fmla="*/ 435530 h 2454924"/>
            <a:gd name="connsiteX0" fmla="*/ 19049 w 7327899"/>
            <a:gd name="connsiteY0" fmla="*/ 435530 h 2454924"/>
            <a:gd name="connsiteX1" fmla="*/ 89064 w 7327899"/>
            <a:gd name="connsiteY1" fmla="*/ 75323 h 2454924"/>
            <a:gd name="connsiteX2" fmla="*/ 420696 w 7327899"/>
            <a:gd name="connsiteY2" fmla="*/ 33884 h 2454924"/>
            <a:gd name="connsiteX3" fmla="*/ 6926253 w 7327899"/>
            <a:gd name="connsiteY3" fmla="*/ 33884 h 2454924"/>
            <a:gd name="connsiteX4" fmla="*/ 7210260 w 7327899"/>
            <a:gd name="connsiteY4" fmla="*/ 151524 h 2454924"/>
            <a:gd name="connsiteX5" fmla="*/ 7327899 w 7327899"/>
            <a:gd name="connsiteY5" fmla="*/ 435531 h 2454924"/>
            <a:gd name="connsiteX6" fmla="*/ 7327899 w 7327899"/>
            <a:gd name="connsiteY6" fmla="*/ 2042064 h 2454924"/>
            <a:gd name="connsiteX7" fmla="*/ 7210260 w 7327899"/>
            <a:gd name="connsiteY7" fmla="*/ 2326071 h 2454924"/>
            <a:gd name="connsiteX8" fmla="*/ 6926253 w 7327899"/>
            <a:gd name="connsiteY8" fmla="*/ 2443710 h 2454924"/>
            <a:gd name="connsiteX9" fmla="*/ 420695 w 7327899"/>
            <a:gd name="connsiteY9" fmla="*/ 2443710 h 2454924"/>
            <a:gd name="connsiteX10" fmla="*/ 98588 w 7327899"/>
            <a:gd name="connsiteY10" fmla="*/ 2402270 h 2454924"/>
            <a:gd name="connsiteX11" fmla="*/ 19049 w 7327899"/>
            <a:gd name="connsiteY11" fmla="*/ 2127788 h 2454924"/>
            <a:gd name="connsiteX12" fmla="*/ 76200 w 7327899"/>
            <a:gd name="connsiteY12" fmla="*/ 1910311 h 2454924"/>
            <a:gd name="connsiteX13" fmla="*/ 333375 w 7327899"/>
            <a:gd name="connsiteY13" fmla="*/ 1853161 h 2454924"/>
            <a:gd name="connsiteX14" fmla="*/ 4105275 w 7327899"/>
            <a:gd name="connsiteY14" fmla="*/ 1872211 h 2454924"/>
            <a:gd name="connsiteX15" fmla="*/ 4095750 w 7327899"/>
            <a:gd name="connsiteY15" fmla="*/ 1081636 h 2454924"/>
            <a:gd name="connsiteX16" fmla="*/ 314325 w 7327899"/>
            <a:gd name="connsiteY16" fmla="*/ 1157836 h 2454924"/>
            <a:gd name="connsiteX17" fmla="*/ 76200 w 7327899"/>
            <a:gd name="connsiteY17" fmla="*/ 1100685 h 2454924"/>
            <a:gd name="connsiteX18" fmla="*/ 9525 w 7327899"/>
            <a:gd name="connsiteY18" fmla="*/ 910186 h 2454924"/>
            <a:gd name="connsiteX19" fmla="*/ 19049 w 7327899"/>
            <a:gd name="connsiteY19" fmla="*/ 435530 h 2454924"/>
            <a:gd name="connsiteX0" fmla="*/ 19049 w 7327899"/>
            <a:gd name="connsiteY0" fmla="*/ 435530 h 2454924"/>
            <a:gd name="connsiteX1" fmla="*/ 89064 w 7327899"/>
            <a:gd name="connsiteY1" fmla="*/ 75323 h 2454924"/>
            <a:gd name="connsiteX2" fmla="*/ 420696 w 7327899"/>
            <a:gd name="connsiteY2" fmla="*/ 33884 h 2454924"/>
            <a:gd name="connsiteX3" fmla="*/ 6926253 w 7327899"/>
            <a:gd name="connsiteY3" fmla="*/ 33884 h 2454924"/>
            <a:gd name="connsiteX4" fmla="*/ 7210260 w 7327899"/>
            <a:gd name="connsiteY4" fmla="*/ 151524 h 2454924"/>
            <a:gd name="connsiteX5" fmla="*/ 7327899 w 7327899"/>
            <a:gd name="connsiteY5" fmla="*/ 435531 h 2454924"/>
            <a:gd name="connsiteX6" fmla="*/ 7327899 w 7327899"/>
            <a:gd name="connsiteY6" fmla="*/ 2042064 h 2454924"/>
            <a:gd name="connsiteX7" fmla="*/ 7210260 w 7327899"/>
            <a:gd name="connsiteY7" fmla="*/ 2326071 h 2454924"/>
            <a:gd name="connsiteX8" fmla="*/ 6926253 w 7327899"/>
            <a:gd name="connsiteY8" fmla="*/ 2443710 h 2454924"/>
            <a:gd name="connsiteX9" fmla="*/ 420695 w 7327899"/>
            <a:gd name="connsiteY9" fmla="*/ 2443710 h 2454924"/>
            <a:gd name="connsiteX10" fmla="*/ 98588 w 7327899"/>
            <a:gd name="connsiteY10" fmla="*/ 2402270 h 2454924"/>
            <a:gd name="connsiteX11" fmla="*/ 19049 w 7327899"/>
            <a:gd name="connsiteY11" fmla="*/ 2127788 h 2454924"/>
            <a:gd name="connsiteX12" fmla="*/ 76200 w 7327899"/>
            <a:gd name="connsiteY12" fmla="*/ 1910311 h 2454924"/>
            <a:gd name="connsiteX13" fmla="*/ 333375 w 7327899"/>
            <a:gd name="connsiteY13" fmla="*/ 1853161 h 2454924"/>
            <a:gd name="connsiteX14" fmla="*/ 4105275 w 7327899"/>
            <a:gd name="connsiteY14" fmla="*/ 1872211 h 2454924"/>
            <a:gd name="connsiteX15" fmla="*/ 4095750 w 7327899"/>
            <a:gd name="connsiteY15" fmla="*/ 1081636 h 2454924"/>
            <a:gd name="connsiteX16" fmla="*/ 314325 w 7327899"/>
            <a:gd name="connsiteY16" fmla="*/ 1157836 h 2454924"/>
            <a:gd name="connsiteX17" fmla="*/ 104775 w 7327899"/>
            <a:gd name="connsiteY17" fmla="*/ 1053060 h 2454924"/>
            <a:gd name="connsiteX18" fmla="*/ 9525 w 7327899"/>
            <a:gd name="connsiteY18" fmla="*/ 910186 h 2454924"/>
            <a:gd name="connsiteX19" fmla="*/ 19049 w 7327899"/>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27583 w 7322107"/>
            <a:gd name="connsiteY13" fmla="*/ 1853161 h 2454924"/>
            <a:gd name="connsiteX14" fmla="*/ 4099483 w 7322107"/>
            <a:gd name="connsiteY14" fmla="*/ 1872211 h 2454924"/>
            <a:gd name="connsiteX15" fmla="*/ 4089958 w 7322107"/>
            <a:gd name="connsiteY15" fmla="*/ 1081636 h 2454924"/>
            <a:gd name="connsiteX16" fmla="*/ 308533 w 7322107"/>
            <a:gd name="connsiteY16" fmla="*/ 1157836 h 2454924"/>
            <a:gd name="connsiteX17" fmla="*/ 98983 w 7322107"/>
            <a:gd name="connsiteY17" fmla="*/ 1053060 h 2454924"/>
            <a:gd name="connsiteX18" fmla="*/ 41833 w 7322107"/>
            <a:gd name="connsiteY18" fmla="*/ 891136 h 2454924"/>
            <a:gd name="connsiteX19" fmla="*/ 13257 w 7322107"/>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27583 w 7322107"/>
            <a:gd name="connsiteY13" fmla="*/ 1853161 h 2454924"/>
            <a:gd name="connsiteX14" fmla="*/ 4099483 w 7322107"/>
            <a:gd name="connsiteY14" fmla="*/ 1872211 h 2454924"/>
            <a:gd name="connsiteX15" fmla="*/ 4089958 w 7322107"/>
            <a:gd name="connsiteY15" fmla="*/ 1081636 h 2454924"/>
            <a:gd name="connsiteX16" fmla="*/ 318058 w 7322107"/>
            <a:gd name="connsiteY16" fmla="*/ 1100686 h 2454924"/>
            <a:gd name="connsiteX17" fmla="*/ 98983 w 7322107"/>
            <a:gd name="connsiteY17" fmla="*/ 1053060 h 2454924"/>
            <a:gd name="connsiteX18" fmla="*/ 41833 w 7322107"/>
            <a:gd name="connsiteY18" fmla="*/ 891136 h 2454924"/>
            <a:gd name="connsiteX19" fmla="*/ 13257 w 7322107"/>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27583 w 7322107"/>
            <a:gd name="connsiteY13" fmla="*/ 1853161 h 2454924"/>
            <a:gd name="connsiteX14" fmla="*/ 4099483 w 7322107"/>
            <a:gd name="connsiteY14" fmla="*/ 1872211 h 2454924"/>
            <a:gd name="connsiteX15" fmla="*/ 4118533 w 7322107"/>
            <a:gd name="connsiteY15" fmla="*/ 1100686 h 2454924"/>
            <a:gd name="connsiteX16" fmla="*/ 318058 w 7322107"/>
            <a:gd name="connsiteY16" fmla="*/ 1100686 h 2454924"/>
            <a:gd name="connsiteX17" fmla="*/ 98983 w 7322107"/>
            <a:gd name="connsiteY17" fmla="*/ 1053060 h 2454924"/>
            <a:gd name="connsiteX18" fmla="*/ 41833 w 7322107"/>
            <a:gd name="connsiteY18" fmla="*/ 891136 h 2454924"/>
            <a:gd name="connsiteX19" fmla="*/ 13257 w 7322107"/>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27583 w 7322107"/>
            <a:gd name="connsiteY13" fmla="*/ 1853161 h 2454924"/>
            <a:gd name="connsiteX14" fmla="*/ 4099483 w 7322107"/>
            <a:gd name="connsiteY14" fmla="*/ 1872211 h 2454924"/>
            <a:gd name="connsiteX15" fmla="*/ 4118533 w 7322107"/>
            <a:gd name="connsiteY15" fmla="*/ 1100686 h 2454924"/>
            <a:gd name="connsiteX16" fmla="*/ 318058 w 7322107"/>
            <a:gd name="connsiteY16" fmla="*/ 1100686 h 2454924"/>
            <a:gd name="connsiteX17" fmla="*/ 98983 w 7322107"/>
            <a:gd name="connsiteY17" fmla="*/ 1053060 h 2454924"/>
            <a:gd name="connsiteX18" fmla="*/ 41833 w 7322107"/>
            <a:gd name="connsiteY18" fmla="*/ 891136 h 2454924"/>
            <a:gd name="connsiteX19" fmla="*/ 13257 w 7322107"/>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27583 w 7322107"/>
            <a:gd name="connsiteY13" fmla="*/ 1853161 h 2454924"/>
            <a:gd name="connsiteX14" fmla="*/ 4099483 w 7322107"/>
            <a:gd name="connsiteY14" fmla="*/ 1872211 h 2454924"/>
            <a:gd name="connsiteX15" fmla="*/ 4118533 w 7322107"/>
            <a:gd name="connsiteY15" fmla="*/ 1100686 h 2454924"/>
            <a:gd name="connsiteX16" fmla="*/ 318058 w 7322107"/>
            <a:gd name="connsiteY16" fmla="*/ 1100686 h 2454924"/>
            <a:gd name="connsiteX17" fmla="*/ 98983 w 7322107"/>
            <a:gd name="connsiteY17" fmla="*/ 1053060 h 2454924"/>
            <a:gd name="connsiteX18" fmla="*/ 41833 w 7322107"/>
            <a:gd name="connsiteY18" fmla="*/ 891136 h 2454924"/>
            <a:gd name="connsiteX19" fmla="*/ 13257 w 7322107"/>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27583 w 7322107"/>
            <a:gd name="connsiteY13" fmla="*/ 1853161 h 2454924"/>
            <a:gd name="connsiteX14" fmla="*/ 4099483 w 7322107"/>
            <a:gd name="connsiteY14" fmla="*/ 1872211 h 2454924"/>
            <a:gd name="connsiteX15" fmla="*/ 4099483 w 7322107"/>
            <a:gd name="connsiteY15" fmla="*/ 1110211 h 2454924"/>
            <a:gd name="connsiteX16" fmla="*/ 318058 w 7322107"/>
            <a:gd name="connsiteY16" fmla="*/ 1100686 h 2454924"/>
            <a:gd name="connsiteX17" fmla="*/ 98983 w 7322107"/>
            <a:gd name="connsiteY17" fmla="*/ 1053060 h 2454924"/>
            <a:gd name="connsiteX18" fmla="*/ 41833 w 7322107"/>
            <a:gd name="connsiteY18" fmla="*/ 891136 h 2454924"/>
            <a:gd name="connsiteX19" fmla="*/ 13257 w 7322107"/>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27583 w 7322107"/>
            <a:gd name="connsiteY13" fmla="*/ 1853161 h 2454924"/>
            <a:gd name="connsiteX14" fmla="*/ 4099483 w 7322107"/>
            <a:gd name="connsiteY14" fmla="*/ 1872211 h 2454924"/>
            <a:gd name="connsiteX15" fmla="*/ 4048139 w 7322107"/>
            <a:gd name="connsiteY15" fmla="*/ 1110211 h 2454924"/>
            <a:gd name="connsiteX16" fmla="*/ 318058 w 7322107"/>
            <a:gd name="connsiteY16" fmla="*/ 1100686 h 2454924"/>
            <a:gd name="connsiteX17" fmla="*/ 98983 w 7322107"/>
            <a:gd name="connsiteY17" fmla="*/ 1053060 h 2454924"/>
            <a:gd name="connsiteX18" fmla="*/ 41833 w 7322107"/>
            <a:gd name="connsiteY18" fmla="*/ 891136 h 2454924"/>
            <a:gd name="connsiteX19" fmla="*/ 13257 w 7322107"/>
            <a:gd name="connsiteY19" fmla="*/ 435530 h 2454924"/>
            <a:gd name="connsiteX0" fmla="*/ 13257 w 7322107"/>
            <a:gd name="connsiteY0" fmla="*/ 435530 h 2448796"/>
            <a:gd name="connsiteX1" fmla="*/ 83272 w 7322107"/>
            <a:gd name="connsiteY1" fmla="*/ 75323 h 2448796"/>
            <a:gd name="connsiteX2" fmla="*/ 414904 w 7322107"/>
            <a:gd name="connsiteY2" fmla="*/ 33884 h 2448796"/>
            <a:gd name="connsiteX3" fmla="*/ 6920461 w 7322107"/>
            <a:gd name="connsiteY3" fmla="*/ 33884 h 2448796"/>
            <a:gd name="connsiteX4" fmla="*/ 7204468 w 7322107"/>
            <a:gd name="connsiteY4" fmla="*/ 151524 h 2448796"/>
            <a:gd name="connsiteX5" fmla="*/ 7322107 w 7322107"/>
            <a:gd name="connsiteY5" fmla="*/ 435531 h 2448796"/>
            <a:gd name="connsiteX6" fmla="*/ 7322107 w 7322107"/>
            <a:gd name="connsiteY6" fmla="*/ 2042064 h 2448796"/>
            <a:gd name="connsiteX7" fmla="*/ 7204468 w 7322107"/>
            <a:gd name="connsiteY7" fmla="*/ 2326071 h 2448796"/>
            <a:gd name="connsiteX8" fmla="*/ 6920461 w 7322107"/>
            <a:gd name="connsiteY8" fmla="*/ 2443710 h 2448796"/>
            <a:gd name="connsiteX9" fmla="*/ 414903 w 7322107"/>
            <a:gd name="connsiteY9" fmla="*/ 2443710 h 2448796"/>
            <a:gd name="connsiteX10" fmla="*/ 92796 w 7322107"/>
            <a:gd name="connsiteY10" fmla="*/ 2402270 h 2448796"/>
            <a:gd name="connsiteX11" fmla="*/ 27927 w 7322107"/>
            <a:gd name="connsiteY11" fmla="*/ 2164554 h 2448796"/>
            <a:gd name="connsiteX12" fmla="*/ 70408 w 7322107"/>
            <a:gd name="connsiteY12" fmla="*/ 1910311 h 2448796"/>
            <a:gd name="connsiteX13" fmla="*/ 327583 w 7322107"/>
            <a:gd name="connsiteY13" fmla="*/ 1853161 h 2448796"/>
            <a:gd name="connsiteX14" fmla="*/ 4099483 w 7322107"/>
            <a:gd name="connsiteY14" fmla="*/ 1872211 h 2448796"/>
            <a:gd name="connsiteX15" fmla="*/ 4048139 w 7322107"/>
            <a:gd name="connsiteY15" fmla="*/ 1110211 h 2448796"/>
            <a:gd name="connsiteX16" fmla="*/ 318058 w 7322107"/>
            <a:gd name="connsiteY16" fmla="*/ 1100686 h 2448796"/>
            <a:gd name="connsiteX17" fmla="*/ 98983 w 7322107"/>
            <a:gd name="connsiteY17" fmla="*/ 1053060 h 2448796"/>
            <a:gd name="connsiteX18" fmla="*/ 41833 w 7322107"/>
            <a:gd name="connsiteY18" fmla="*/ 891136 h 2448796"/>
            <a:gd name="connsiteX19" fmla="*/ 13257 w 7322107"/>
            <a:gd name="connsiteY19" fmla="*/ 435530 h 2448796"/>
            <a:gd name="connsiteX0" fmla="*/ 13257 w 7322107"/>
            <a:gd name="connsiteY0" fmla="*/ 435530 h 2448796"/>
            <a:gd name="connsiteX1" fmla="*/ 83272 w 7322107"/>
            <a:gd name="connsiteY1" fmla="*/ 75323 h 2448796"/>
            <a:gd name="connsiteX2" fmla="*/ 414904 w 7322107"/>
            <a:gd name="connsiteY2" fmla="*/ 33884 h 2448796"/>
            <a:gd name="connsiteX3" fmla="*/ 6920461 w 7322107"/>
            <a:gd name="connsiteY3" fmla="*/ 33884 h 2448796"/>
            <a:gd name="connsiteX4" fmla="*/ 7204468 w 7322107"/>
            <a:gd name="connsiteY4" fmla="*/ 151524 h 2448796"/>
            <a:gd name="connsiteX5" fmla="*/ 7322107 w 7322107"/>
            <a:gd name="connsiteY5" fmla="*/ 435531 h 2448796"/>
            <a:gd name="connsiteX6" fmla="*/ 7322107 w 7322107"/>
            <a:gd name="connsiteY6" fmla="*/ 2042064 h 2448796"/>
            <a:gd name="connsiteX7" fmla="*/ 7204468 w 7322107"/>
            <a:gd name="connsiteY7" fmla="*/ 2326071 h 2448796"/>
            <a:gd name="connsiteX8" fmla="*/ 6920461 w 7322107"/>
            <a:gd name="connsiteY8" fmla="*/ 2443710 h 2448796"/>
            <a:gd name="connsiteX9" fmla="*/ 414903 w 7322107"/>
            <a:gd name="connsiteY9" fmla="*/ 2443710 h 2448796"/>
            <a:gd name="connsiteX10" fmla="*/ 92796 w 7322107"/>
            <a:gd name="connsiteY10" fmla="*/ 2402270 h 2448796"/>
            <a:gd name="connsiteX11" fmla="*/ 27927 w 7322107"/>
            <a:gd name="connsiteY11" fmla="*/ 2164554 h 2448796"/>
            <a:gd name="connsiteX12" fmla="*/ 70408 w 7322107"/>
            <a:gd name="connsiteY12" fmla="*/ 1910311 h 2448796"/>
            <a:gd name="connsiteX13" fmla="*/ 437608 w 7322107"/>
            <a:gd name="connsiteY13" fmla="*/ 1853161 h 2448796"/>
            <a:gd name="connsiteX14" fmla="*/ 4099483 w 7322107"/>
            <a:gd name="connsiteY14" fmla="*/ 1872211 h 2448796"/>
            <a:gd name="connsiteX15" fmla="*/ 4048139 w 7322107"/>
            <a:gd name="connsiteY15" fmla="*/ 1110211 h 2448796"/>
            <a:gd name="connsiteX16" fmla="*/ 318058 w 7322107"/>
            <a:gd name="connsiteY16" fmla="*/ 1100686 h 2448796"/>
            <a:gd name="connsiteX17" fmla="*/ 98983 w 7322107"/>
            <a:gd name="connsiteY17" fmla="*/ 1053060 h 2448796"/>
            <a:gd name="connsiteX18" fmla="*/ 41833 w 7322107"/>
            <a:gd name="connsiteY18" fmla="*/ 891136 h 2448796"/>
            <a:gd name="connsiteX19" fmla="*/ 13257 w 7322107"/>
            <a:gd name="connsiteY19" fmla="*/ 435530 h 2448796"/>
            <a:gd name="connsiteX0" fmla="*/ 13257 w 7322107"/>
            <a:gd name="connsiteY0" fmla="*/ 435530 h 2448796"/>
            <a:gd name="connsiteX1" fmla="*/ 83272 w 7322107"/>
            <a:gd name="connsiteY1" fmla="*/ 75323 h 2448796"/>
            <a:gd name="connsiteX2" fmla="*/ 414904 w 7322107"/>
            <a:gd name="connsiteY2" fmla="*/ 33884 h 2448796"/>
            <a:gd name="connsiteX3" fmla="*/ 6920461 w 7322107"/>
            <a:gd name="connsiteY3" fmla="*/ 33884 h 2448796"/>
            <a:gd name="connsiteX4" fmla="*/ 7204468 w 7322107"/>
            <a:gd name="connsiteY4" fmla="*/ 151524 h 2448796"/>
            <a:gd name="connsiteX5" fmla="*/ 7322107 w 7322107"/>
            <a:gd name="connsiteY5" fmla="*/ 435531 h 2448796"/>
            <a:gd name="connsiteX6" fmla="*/ 7322107 w 7322107"/>
            <a:gd name="connsiteY6" fmla="*/ 2042064 h 2448796"/>
            <a:gd name="connsiteX7" fmla="*/ 7204468 w 7322107"/>
            <a:gd name="connsiteY7" fmla="*/ 2326071 h 2448796"/>
            <a:gd name="connsiteX8" fmla="*/ 6920461 w 7322107"/>
            <a:gd name="connsiteY8" fmla="*/ 2443710 h 2448796"/>
            <a:gd name="connsiteX9" fmla="*/ 414903 w 7322107"/>
            <a:gd name="connsiteY9" fmla="*/ 2443710 h 2448796"/>
            <a:gd name="connsiteX10" fmla="*/ 92796 w 7322107"/>
            <a:gd name="connsiteY10" fmla="*/ 2402270 h 2448796"/>
            <a:gd name="connsiteX11" fmla="*/ 27927 w 7322107"/>
            <a:gd name="connsiteY11" fmla="*/ 2164554 h 2448796"/>
            <a:gd name="connsiteX12" fmla="*/ 70408 w 7322107"/>
            <a:gd name="connsiteY12" fmla="*/ 1910311 h 2448796"/>
            <a:gd name="connsiteX13" fmla="*/ 437608 w 7322107"/>
            <a:gd name="connsiteY13" fmla="*/ 1853161 h 2448796"/>
            <a:gd name="connsiteX14" fmla="*/ 4099483 w 7322107"/>
            <a:gd name="connsiteY14" fmla="*/ 1872211 h 2448796"/>
            <a:gd name="connsiteX15" fmla="*/ 4048139 w 7322107"/>
            <a:gd name="connsiteY15" fmla="*/ 1110211 h 2448796"/>
            <a:gd name="connsiteX16" fmla="*/ 318058 w 7322107"/>
            <a:gd name="connsiteY16" fmla="*/ 1100686 h 2448796"/>
            <a:gd name="connsiteX17" fmla="*/ 98983 w 7322107"/>
            <a:gd name="connsiteY17" fmla="*/ 1053060 h 2448796"/>
            <a:gd name="connsiteX18" fmla="*/ 41833 w 7322107"/>
            <a:gd name="connsiteY18" fmla="*/ 891136 h 2448796"/>
            <a:gd name="connsiteX19" fmla="*/ 13257 w 7322107"/>
            <a:gd name="connsiteY19" fmla="*/ 435530 h 2448796"/>
            <a:gd name="connsiteX0" fmla="*/ 13257 w 7322107"/>
            <a:gd name="connsiteY0" fmla="*/ 435530 h 2448796"/>
            <a:gd name="connsiteX1" fmla="*/ 83272 w 7322107"/>
            <a:gd name="connsiteY1" fmla="*/ 75323 h 2448796"/>
            <a:gd name="connsiteX2" fmla="*/ 414904 w 7322107"/>
            <a:gd name="connsiteY2" fmla="*/ 33884 h 2448796"/>
            <a:gd name="connsiteX3" fmla="*/ 6920461 w 7322107"/>
            <a:gd name="connsiteY3" fmla="*/ 33884 h 2448796"/>
            <a:gd name="connsiteX4" fmla="*/ 7204468 w 7322107"/>
            <a:gd name="connsiteY4" fmla="*/ 151524 h 2448796"/>
            <a:gd name="connsiteX5" fmla="*/ 7322107 w 7322107"/>
            <a:gd name="connsiteY5" fmla="*/ 435531 h 2448796"/>
            <a:gd name="connsiteX6" fmla="*/ 7322107 w 7322107"/>
            <a:gd name="connsiteY6" fmla="*/ 2042064 h 2448796"/>
            <a:gd name="connsiteX7" fmla="*/ 7204468 w 7322107"/>
            <a:gd name="connsiteY7" fmla="*/ 2326071 h 2448796"/>
            <a:gd name="connsiteX8" fmla="*/ 6920461 w 7322107"/>
            <a:gd name="connsiteY8" fmla="*/ 2443710 h 2448796"/>
            <a:gd name="connsiteX9" fmla="*/ 414903 w 7322107"/>
            <a:gd name="connsiteY9" fmla="*/ 2443710 h 2448796"/>
            <a:gd name="connsiteX10" fmla="*/ 92796 w 7322107"/>
            <a:gd name="connsiteY10" fmla="*/ 2402270 h 2448796"/>
            <a:gd name="connsiteX11" fmla="*/ 27927 w 7322107"/>
            <a:gd name="connsiteY11" fmla="*/ 2164554 h 2448796"/>
            <a:gd name="connsiteX12" fmla="*/ 70408 w 7322107"/>
            <a:gd name="connsiteY12" fmla="*/ 1910311 h 2448796"/>
            <a:gd name="connsiteX13" fmla="*/ 437608 w 7322107"/>
            <a:gd name="connsiteY13" fmla="*/ 1853161 h 2448796"/>
            <a:gd name="connsiteX14" fmla="*/ 4099483 w 7322107"/>
            <a:gd name="connsiteY14" fmla="*/ 1872211 h 2448796"/>
            <a:gd name="connsiteX15" fmla="*/ 4048139 w 7322107"/>
            <a:gd name="connsiteY15" fmla="*/ 1110211 h 2448796"/>
            <a:gd name="connsiteX16" fmla="*/ 318058 w 7322107"/>
            <a:gd name="connsiteY16" fmla="*/ 1100686 h 2448796"/>
            <a:gd name="connsiteX17" fmla="*/ 98983 w 7322107"/>
            <a:gd name="connsiteY17" fmla="*/ 1053060 h 2448796"/>
            <a:gd name="connsiteX18" fmla="*/ 41833 w 7322107"/>
            <a:gd name="connsiteY18" fmla="*/ 891136 h 2448796"/>
            <a:gd name="connsiteX19" fmla="*/ 13257 w 7322107"/>
            <a:gd name="connsiteY19" fmla="*/ 435530 h 2448796"/>
            <a:gd name="connsiteX0" fmla="*/ 13257 w 7322107"/>
            <a:gd name="connsiteY0" fmla="*/ 435530 h 2448796"/>
            <a:gd name="connsiteX1" fmla="*/ 83272 w 7322107"/>
            <a:gd name="connsiteY1" fmla="*/ 75323 h 2448796"/>
            <a:gd name="connsiteX2" fmla="*/ 414904 w 7322107"/>
            <a:gd name="connsiteY2" fmla="*/ 33884 h 2448796"/>
            <a:gd name="connsiteX3" fmla="*/ 6920461 w 7322107"/>
            <a:gd name="connsiteY3" fmla="*/ 33884 h 2448796"/>
            <a:gd name="connsiteX4" fmla="*/ 7204468 w 7322107"/>
            <a:gd name="connsiteY4" fmla="*/ 151524 h 2448796"/>
            <a:gd name="connsiteX5" fmla="*/ 7322107 w 7322107"/>
            <a:gd name="connsiteY5" fmla="*/ 435531 h 2448796"/>
            <a:gd name="connsiteX6" fmla="*/ 7322107 w 7322107"/>
            <a:gd name="connsiteY6" fmla="*/ 2042064 h 2448796"/>
            <a:gd name="connsiteX7" fmla="*/ 7204468 w 7322107"/>
            <a:gd name="connsiteY7" fmla="*/ 2326071 h 2448796"/>
            <a:gd name="connsiteX8" fmla="*/ 6920461 w 7322107"/>
            <a:gd name="connsiteY8" fmla="*/ 2443710 h 2448796"/>
            <a:gd name="connsiteX9" fmla="*/ 414903 w 7322107"/>
            <a:gd name="connsiteY9" fmla="*/ 2443710 h 2448796"/>
            <a:gd name="connsiteX10" fmla="*/ 92796 w 7322107"/>
            <a:gd name="connsiteY10" fmla="*/ 2402270 h 2448796"/>
            <a:gd name="connsiteX11" fmla="*/ 27927 w 7322107"/>
            <a:gd name="connsiteY11" fmla="*/ 2164554 h 2448796"/>
            <a:gd name="connsiteX12" fmla="*/ 70408 w 7322107"/>
            <a:gd name="connsiteY12" fmla="*/ 1910311 h 2448796"/>
            <a:gd name="connsiteX13" fmla="*/ 437608 w 7322107"/>
            <a:gd name="connsiteY13" fmla="*/ 1853161 h 2448796"/>
            <a:gd name="connsiteX14" fmla="*/ 4099483 w 7322107"/>
            <a:gd name="connsiteY14" fmla="*/ 1872211 h 2448796"/>
            <a:gd name="connsiteX15" fmla="*/ 4048139 w 7322107"/>
            <a:gd name="connsiteY15" fmla="*/ 1110211 h 2448796"/>
            <a:gd name="connsiteX16" fmla="*/ 318058 w 7322107"/>
            <a:gd name="connsiteY16" fmla="*/ 1100686 h 2448796"/>
            <a:gd name="connsiteX17" fmla="*/ 98983 w 7322107"/>
            <a:gd name="connsiteY17" fmla="*/ 1053060 h 2448796"/>
            <a:gd name="connsiteX18" fmla="*/ 41833 w 7322107"/>
            <a:gd name="connsiteY18" fmla="*/ 891136 h 2448796"/>
            <a:gd name="connsiteX19" fmla="*/ 13257 w 7322107"/>
            <a:gd name="connsiteY19" fmla="*/ 435530 h 2448796"/>
            <a:gd name="connsiteX0" fmla="*/ 13257 w 7322107"/>
            <a:gd name="connsiteY0" fmla="*/ 435530 h 2448796"/>
            <a:gd name="connsiteX1" fmla="*/ 83272 w 7322107"/>
            <a:gd name="connsiteY1" fmla="*/ 75323 h 2448796"/>
            <a:gd name="connsiteX2" fmla="*/ 414904 w 7322107"/>
            <a:gd name="connsiteY2" fmla="*/ 33884 h 2448796"/>
            <a:gd name="connsiteX3" fmla="*/ 6920461 w 7322107"/>
            <a:gd name="connsiteY3" fmla="*/ 33884 h 2448796"/>
            <a:gd name="connsiteX4" fmla="*/ 7204468 w 7322107"/>
            <a:gd name="connsiteY4" fmla="*/ 151524 h 2448796"/>
            <a:gd name="connsiteX5" fmla="*/ 7322107 w 7322107"/>
            <a:gd name="connsiteY5" fmla="*/ 435531 h 2448796"/>
            <a:gd name="connsiteX6" fmla="*/ 7322107 w 7322107"/>
            <a:gd name="connsiteY6" fmla="*/ 2042064 h 2448796"/>
            <a:gd name="connsiteX7" fmla="*/ 7204468 w 7322107"/>
            <a:gd name="connsiteY7" fmla="*/ 2326071 h 2448796"/>
            <a:gd name="connsiteX8" fmla="*/ 6920461 w 7322107"/>
            <a:gd name="connsiteY8" fmla="*/ 2443710 h 2448796"/>
            <a:gd name="connsiteX9" fmla="*/ 414903 w 7322107"/>
            <a:gd name="connsiteY9" fmla="*/ 2443710 h 2448796"/>
            <a:gd name="connsiteX10" fmla="*/ 92796 w 7322107"/>
            <a:gd name="connsiteY10" fmla="*/ 2402270 h 2448796"/>
            <a:gd name="connsiteX11" fmla="*/ 27927 w 7322107"/>
            <a:gd name="connsiteY11" fmla="*/ 2164554 h 2448796"/>
            <a:gd name="connsiteX12" fmla="*/ 70408 w 7322107"/>
            <a:gd name="connsiteY12" fmla="*/ 1910311 h 2448796"/>
            <a:gd name="connsiteX13" fmla="*/ 437608 w 7322107"/>
            <a:gd name="connsiteY13" fmla="*/ 1853161 h 2448796"/>
            <a:gd name="connsiteX14" fmla="*/ 4099483 w 7322107"/>
            <a:gd name="connsiteY14" fmla="*/ 1872211 h 2448796"/>
            <a:gd name="connsiteX15" fmla="*/ 4048139 w 7322107"/>
            <a:gd name="connsiteY15" fmla="*/ 1110211 h 2448796"/>
            <a:gd name="connsiteX16" fmla="*/ 318058 w 7322107"/>
            <a:gd name="connsiteY16" fmla="*/ 1100686 h 2448796"/>
            <a:gd name="connsiteX17" fmla="*/ 98983 w 7322107"/>
            <a:gd name="connsiteY17" fmla="*/ 1053060 h 2448796"/>
            <a:gd name="connsiteX18" fmla="*/ 41833 w 7322107"/>
            <a:gd name="connsiteY18" fmla="*/ 891136 h 2448796"/>
            <a:gd name="connsiteX19" fmla="*/ 13257 w 7322107"/>
            <a:gd name="connsiteY19" fmla="*/ 435530 h 2448796"/>
            <a:gd name="connsiteX0" fmla="*/ 15264 w 7302109"/>
            <a:gd name="connsiteY0" fmla="*/ 538672 h 2456346"/>
            <a:gd name="connsiteX1" fmla="*/ 63274 w 7302109"/>
            <a:gd name="connsiteY1" fmla="*/ 82873 h 2456346"/>
            <a:gd name="connsiteX2" fmla="*/ 394906 w 7302109"/>
            <a:gd name="connsiteY2" fmla="*/ 41434 h 2456346"/>
            <a:gd name="connsiteX3" fmla="*/ 6900463 w 7302109"/>
            <a:gd name="connsiteY3" fmla="*/ 41434 h 2456346"/>
            <a:gd name="connsiteX4" fmla="*/ 7184470 w 7302109"/>
            <a:gd name="connsiteY4" fmla="*/ 159074 h 2456346"/>
            <a:gd name="connsiteX5" fmla="*/ 7302109 w 7302109"/>
            <a:gd name="connsiteY5" fmla="*/ 443081 h 2456346"/>
            <a:gd name="connsiteX6" fmla="*/ 7302109 w 7302109"/>
            <a:gd name="connsiteY6" fmla="*/ 2049614 h 2456346"/>
            <a:gd name="connsiteX7" fmla="*/ 7184470 w 7302109"/>
            <a:gd name="connsiteY7" fmla="*/ 2333621 h 2456346"/>
            <a:gd name="connsiteX8" fmla="*/ 6900463 w 7302109"/>
            <a:gd name="connsiteY8" fmla="*/ 2451260 h 2456346"/>
            <a:gd name="connsiteX9" fmla="*/ 394905 w 7302109"/>
            <a:gd name="connsiteY9" fmla="*/ 2451260 h 2456346"/>
            <a:gd name="connsiteX10" fmla="*/ 72798 w 7302109"/>
            <a:gd name="connsiteY10" fmla="*/ 2409820 h 2456346"/>
            <a:gd name="connsiteX11" fmla="*/ 7929 w 7302109"/>
            <a:gd name="connsiteY11" fmla="*/ 2172104 h 2456346"/>
            <a:gd name="connsiteX12" fmla="*/ 50410 w 7302109"/>
            <a:gd name="connsiteY12" fmla="*/ 1917861 h 2456346"/>
            <a:gd name="connsiteX13" fmla="*/ 417610 w 7302109"/>
            <a:gd name="connsiteY13" fmla="*/ 1860711 h 2456346"/>
            <a:gd name="connsiteX14" fmla="*/ 4079485 w 7302109"/>
            <a:gd name="connsiteY14" fmla="*/ 1879761 h 2456346"/>
            <a:gd name="connsiteX15" fmla="*/ 4028141 w 7302109"/>
            <a:gd name="connsiteY15" fmla="*/ 1117761 h 2456346"/>
            <a:gd name="connsiteX16" fmla="*/ 298060 w 7302109"/>
            <a:gd name="connsiteY16" fmla="*/ 1108236 h 2456346"/>
            <a:gd name="connsiteX17" fmla="*/ 78985 w 7302109"/>
            <a:gd name="connsiteY17" fmla="*/ 1060610 h 2456346"/>
            <a:gd name="connsiteX18" fmla="*/ 21835 w 7302109"/>
            <a:gd name="connsiteY18" fmla="*/ 898686 h 2456346"/>
            <a:gd name="connsiteX19" fmla="*/ 15264 w 7302109"/>
            <a:gd name="connsiteY19" fmla="*/ 538672 h 2456346"/>
            <a:gd name="connsiteX0" fmla="*/ 13257 w 7336777"/>
            <a:gd name="connsiteY0" fmla="*/ 564409 h 2460023"/>
            <a:gd name="connsiteX1" fmla="*/ 97942 w 7336777"/>
            <a:gd name="connsiteY1" fmla="*/ 86550 h 2460023"/>
            <a:gd name="connsiteX2" fmla="*/ 429574 w 7336777"/>
            <a:gd name="connsiteY2" fmla="*/ 45111 h 2460023"/>
            <a:gd name="connsiteX3" fmla="*/ 6935131 w 7336777"/>
            <a:gd name="connsiteY3" fmla="*/ 45111 h 2460023"/>
            <a:gd name="connsiteX4" fmla="*/ 7219138 w 7336777"/>
            <a:gd name="connsiteY4" fmla="*/ 162751 h 2460023"/>
            <a:gd name="connsiteX5" fmla="*/ 7336777 w 7336777"/>
            <a:gd name="connsiteY5" fmla="*/ 446758 h 2460023"/>
            <a:gd name="connsiteX6" fmla="*/ 7336777 w 7336777"/>
            <a:gd name="connsiteY6" fmla="*/ 2053291 h 2460023"/>
            <a:gd name="connsiteX7" fmla="*/ 7219138 w 7336777"/>
            <a:gd name="connsiteY7" fmla="*/ 2337298 h 2460023"/>
            <a:gd name="connsiteX8" fmla="*/ 6935131 w 7336777"/>
            <a:gd name="connsiteY8" fmla="*/ 2454937 h 2460023"/>
            <a:gd name="connsiteX9" fmla="*/ 429573 w 7336777"/>
            <a:gd name="connsiteY9" fmla="*/ 2454937 h 2460023"/>
            <a:gd name="connsiteX10" fmla="*/ 107466 w 7336777"/>
            <a:gd name="connsiteY10" fmla="*/ 2413497 h 2460023"/>
            <a:gd name="connsiteX11" fmla="*/ 42597 w 7336777"/>
            <a:gd name="connsiteY11" fmla="*/ 2175781 h 2460023"/>
            <a:gd name="connsiteX12" fmla="*/ 85078 w 7336777"/>
            <a:gd name="connsiteY12" fmla="*/ 1921538 h 2460023"/>
            <a:gd name="connsiteX13" fmla="*/ 452278 w 7336777"/>
            <a:gd name="connsiteY13" fmla="*/ 1864388 h 2460023"/>
            <a:gd name="connsiteX14" fmla="*/ 4114153 w 7336777"/>
            <a:gd name="connsiteY14" fmla="*/ 1883438 h 2460023"/>
            <a:gd name="connsiteX15" fmla="*/ 4062809 w 7336777"/>
            <a:gd name="connsiteY15" fmla="*/ 1121438 h 2460023"/>
            <a:gd name="connsiteX16" fmla="*/ 332728 w 7336777"/>
            <a:gd name="connsiteY16" fmla="*/ 1111913 h 2460023"/>
            <a:gd name="connsiteX17" fmla="*/ 113653 w 7336777"/>
            <a:gd name="connsiteY17" fmla="*/ 1064287 h 2460023"/>
            <a:gd name="connsiteX18" fmla="*/ 56503 w 7336777"/>
            <a:gd name="connsiteY18" fmla="*/ 902363 h 2460023"/>
            <a:gd name="connsiteX19" fmla="*/ 13257 w 7336777"/>
            <a:gd name="connsiteY19" fmla="*/ 564409 h 2460023"/>
            <a:gd name="connsiteX0" fmla="*/ 13257 w 7307437"/>
            <a:gd name="connsiteY0" fmla="*/ 564409 h 2460023"/>
            <a:gd name="connsiteX1" fmla="*/ 68602 w 7307437"/>
            <a:gd name="connsiteY1" fmla="*/ 86550 h 2460023"/>
            <a:gd name="connsiteX2" fmla="*/ 400234 w 7307437"/>
            <a:gd name="connsiteY2" fmla="*/ 45111 h 2460023"/>
            <a:gd name="connsiteX3" fmla="*/ 6905791 w 7307437"/>
            <a:gd name="connsiteY3" fmla="*/ 45111 h 2460023"/>
            <a:gd name="connsiteX4" fmla="*/ 7189798 w 7307437"/>
            <a:gd name="connsiteY4" fmla="*/ 162751 h 2460023"/>
            <a:gd name="connsiteX5" fmla="*/ 7307437 w 7307437"/>
            <a:gd name="connsiteY5" fmla="*/ 446758 h 2460023"/>
            <a:gd name="connsiteX6" fmla="*/ 7307437 w 7307437"/>
            <a:gd name="connsiteY6" fmla="*/ 2053291 h 2460023"/>
            <a:gd name="connsiteX7" fmla="*/ 7189798 w 7307437"/>
            <a:gd name="connsiteY7" fmla="*/ 2337298 h 2460023"/>
            <a:gd name="connsiteX8" fmla="*/ 6905791 w 7307437"/>
            <a:gd name="connsiteY8" fmla="*/ 2454937 h 2460023"/>
            <a:gd name="connsiteX9" fmla="*/ 400233 w 7307437"/>
            <a:gd name="connsiteY9" fmla="*/ 2454937 h 2460023"/>
            <a:gd name="connsiteX10" fmla="*/ 78126 w 7307437"/>
            <a:gd name="connsiteY10" fmla="*/ 2413497 h 2460023"/>
            <a:gd name="connsiteX11" fmla="*/ 13257 w 7307437"/>
            <a:gd name="connsiteY11" fmla="*/ 2175781 h 2460023"/>
            <a:gd name="connsiteX12" fmla="*/ 55738 w 7307437"/>
            <a:gd name="connsiteY12" fmla="*/ 1921538 h 2460023"/>
            <a:gd name="connsiteX13" fmla="*/ 422938 w 7307437"/>
            <a:gd name="connsiteY13" fmla="*/ 1864388 h 2460023"/>
            <a:gd name="connsiteX14" fmla="*/ 4084813 w 7307437"/>
            <a:gd name="connsiteY14" fmla="*/ 1883438 h 2460023"/>
            <a:gd name="connsiteX15" fmla="*/ 4033469 w 7307437"/>
            <a:gd name="connsiteY15" fmla="*/ 1121438 h 2460023"/>
            <a:gd name="connsiteX16" fmla="*/ 303388 w 7307437"/>
            <a:gd name="connsiteY16" fmla="*/ 1111913 h 2460023"/>
            <a:gd name="connsiteX17" fmla="*/ 84313 w 7307437"/>
            <a:gd name="connsiteY17" fmla="*/ 1064287 h 2460023"/>
            <a:gd name="connsiteX18" fmla="*/ 27163 w 7307437"/>
            <a:gd name="connsiteY18" fmla="*/ 902363 h 2460023"/>
            <a:gd name="connsiteX19" fmla="*/ 13257 w 7307437"/>
            <a:gd name="connsiteY19"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4080707 w 7303331"/>
            <a:gd name="connsiteY14" fmla="*/ 1883438 h 2460023"/>
            <a:gd name="connsiteX15" fmla="*/ 4029363 w 7303331"/>
            <a:gd name="connsiteY15" fmla="*/ 1121438 h 2460023"/>
            <a:gd name="connsiteX16" fmla="*/ 299282 w 7303331"/>
            <a:gd name="connsiteY16" fmla="*/ 1111913 h 2460023"/>
            <a:gd name="connsiteX17" fmla="*/ 80207 w 7303331"/>
            <a:gd name="connsiteY17" fmla="*/ 1064287 h 2460023"/>
            <a:gd name="connsiteX18" fmla="*/ 23057 w 7303331"/>
            <a:gd name="connsiteY18" fmla="*/ 902363 h 2460023"/>
            <a:gd name="connsiteX19" fmla="*/ 9151 w 7303331"/>
            <a:gd name="connsiteY19"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4080707 w 7303331"/>
            <a:gd name="connsiteY14" fmla="*/ 1883438 h 2460023"/>
            <a:gd name="connsiteX15" fmla="*/ 4029363 w 7303331"/>
            <a:gd name="connsiteY15" fmla="*/ 1121438 h 2460023"/>
            <a:gd name="connsiteX16" fmla="*/ 299282 w 7303331"/>
            <a:gd name="connsiteY16" fmla="*/ 1111913 h 2460023"/>
            <a:gd name="connsiteX17" fmla="*/ 80207 w 7303331"/>
            <a:gd name="connsiteY17" fmla="*/ 1064287 h 2460023"/>
            <a:gd name="connsiteX18" fmla="*/ 23057 w 7303331"/>
            <a:gd name="connsiteY18" fmla="*/ 902363 h 2460023"/>
            <a:gd name="connsiteX19" fmla="*/ 9151 w 7303331"/>
            <a:gd name="connsiteY19"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4080707 w 7303331"/>
            <a:gd name="connsiteY14" fmla="*/ 1883438 h 2460023"/>
            <a:gd name="connsiteX15" fmla="*/ 4029363 w 7303331"/>
            <a:gd name="connsiteY15" fmla="*/ 1121438 h 2460023"/>
            <a:gd name="connsiteX16" fmla="*/ 299282 w 7303331"/>
            <a:gd name="connsiteY16" fmla="*/ 1111913 h 2460023"/>
            <a:gd name="connsiteX17" fmla="*/ 80207 w 7303331"/>
            <a:gd name="connsiteY17" fmla="*/ 1064287 h 2460023"/>
            <a:gd name="connsiteX18" fmla="*/ 23057 w 7303331"/>
            <a:gd name="connsiteY18" fmla="*/ 902364 h 2460023"/>
            <a:gd name="connsiteX19" fmla="*/ 9151 w 7303331"/>
            <a:gd name="connsiteY19"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4080707 w 7303331"/>
            <a:gd name="connsiteY14" fmla="*/ 1883438 h 2460023"/>
            <a:gd name="connsiteX15" fmla="*/ 4029363 w 7303331"/>
            <a:gd name="connsiteY15" fmla="*/ 1121438 h 2460023"/>
            <a:gd name="connsiteX16" fmla="*/ 299282 w 7303331"/>
            <a:gd name="connsiteY16" fmla="*/ 1111913 h 2460023"/>
            <a:gd name="connsiteX17" fmla="*/ 124217 w 7303331"/>
            <a:gd name="connsiteY17" fmla="*/ 1086348 h 2460023"/>
            <a:gd name="connsiteX18" fmla="*/ 23057 w 7303331"/>
            <a:gd name="connsiteY18" fmla="*/ 902364 h 2460023"/>
            <a:gd name="connsiteX19" fmla="*/ 9151 w 7303331"/>
            <a:gd name="connsiteY19"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4080707 w 7303331"/>
            <a:gd name="connsiteY14" fmla="*/ 1883438 h 2460023"/>
            <a:gd name="connsiteX15" fmla="*/ 4073374 w 7303331"/>
            <a:gd name="connsiteY15" fmla="*/ 1121438 h 2460023"/>
            <a:gd name="connsiteX16" fmla="*/ 299282 w 7303331"/>
            <a:gd name="connsiteY16" fmla="*/ 1111913 h 2460023"/>
            <a:gd name="connsiteX17" fmla="*/ 124217 w 7303331"/>
            <a:gd name="connsiteY17" fmla="*/ 1086348 h 2460023"/>
            <a:gd name="connsiteX18" fmla="*/ 23057 w 7303331"/>
            <a:gd name="connsiteY18" fmla="*/ 902364 h 2460023"/>
            <a:gd name="connsiteX19" fmla="*/ 9151 w 7303331"/>
            <a:gd name="connsiteY19"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4080707 w 7303331"/>
            <a:gd name="connsiteY14" fmla="*/ 1883438 h 2460023"/>
            <a:gd name="connsiteX15" fmla="*/ 4073374 w 7303331"/>
            <a:gd name="connsiteY15" fmla="*/ 1121438 h 2460023"/>
            <a:gd name="connsiteX16" fmla="*/ 299282 w 7303331"/>
            <a:gd name="connsiteY16" fmla="*/ 1111913 h 2460023"/>
            <a:gd name="connsiteX17" fmla="*/ 124217 w 7303331"/>
            <a:gd name="connsiteY17" fmla="*/ 1086348 h 2460023"/>
            <a:gd name="connsiteX18" fmla="*/ 23057 w 7303331"/>
            <a:gd name="connsiteY18" fmla="*/ 902364 h 2460023"/>
            <a:gd name="connsiteX19" fmla="*/ 9151 w 7303331"/>
            <a:gd name="connsiteY19"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4080707 w 7303331"/>
            <a:gd name="connsiteY14" fmla="*/ 1883438 h 2460023"/>
            <a:gd name="connsiteX15" fmla="*/ 4073374 w 7303331"/>
            <a:gd name="connsiteY15" fmla="*/ 1121438 h 2460023"/>
            <a:gd name="connsiteX16" fmla="*/ 299282 w 7303331"/>
            <a:gd name="connsiteY16" fmla="*/ 1111913 h 2460023"/>
            <a:gd name="connsiteX17" fmla="*/ 124217 w 7303331"/>
            <a:gd name="connsiteY17" fmla="*/ 1086348 h 2460023"/>
            <a:gd name="connsiteX18" fmla="*/ 23057 w 7303331"/>
            <a:gd name="connsiteY18" fmla="*/ 902364 h 2460023"/>
            <a:gd name="connsiteX19" fmla="*/ 9151 w 7303331"/>
            <a:gd name="connsiteY19"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4080707 w 7303331"/>
            <a:gd name="connsiteY14" fmla="*/ 1883438 h 2460023"/>
            <a:gd name="connsiteX15" fmla="*/ 4073374 w 7303331"/>
            <a:gd name="connsiteY15" fmla="*/ 1121438 h 2460023"/>
            <a:gd name="connsiteX16" fmla="*/ 299282 w 7303331"/>
            <a:gd name="connsiteY16" fmla="*/ 1111913 h 2460023"/>
            <a:gd name="connsiteX17" fmla="*/ 124217 w 7303331"/>
            <a:gd name="connsiteY17" fmla="*/ 1086348 h 2460023"/>
            <a:gd name="connsiteX18" fmla="*/ 23057 w 7303331"/>
            <a:gd name="connsiteY18" fmla="*/ 902364 h 2460023"/>
            <a:gd name="connsiteX19" fmla="*/ 9151 w 7303331"/>
            <a:gd name="connsiteY19"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4080707 w 7303331"/>
            <a:gd name="connsiteY14" fmla="*/ 1883438 h 2460023"/>
            <a:gd name="connsiteX15" fmla="*/ 4073374 w 7303331"/>
            <a:gd name="connsiteY15" fmla="*/ 1121438 h 2460023"/>
            <a:gd name="connsiteX16" fmla="*/ 3659794 w 7303331"/>
            <a:gd name="connsiteY16" fmla="*/ 1112929 h 2460023"/>
            <a:gd name="connsiteX17" fmla="*/ 299282 w 7303331"/>
            <a:gd name="connsiteY17" fmla="*/ 1111913 h 2460023"/>
            <a:gd name="connsiteX18" fmla="*/ 124217 w 7303331"/>
            <a:gd name="connsiteY18" fmla="*/ 1086348 h 2460023"/>
            <a:gd name="connsiteX19" fmla="*/ 23057 w 7303331"/>
            <a:gd name="connsiteY19" fmla="*/ 902364 h 2460023"/>
            <a:gd name="connsiteX20" fmla="*/ 9151 w 7303331"/>
            <a:gd name="connsiteY20"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80707 w 7303331"/>
            <a:gd name="connsiteY15" fmla="*/ 1883438 h 2460023"/>
            <a:gd name="connsiteX16" fmla="*/ 4073374 w 7303331"/>
            <a:gd name="connsiteY16" fmla="*/ 1121438 h 2460023"/>
            <a:gd name="connsiteX17" fmla="*/ 3659794 w 7303331"/>
            <a:gd name="connsiteY17" fmla="*/ 1112929 h 2460023"/>
            <a:gd name="connsiteX18" fmla="*/ 299282 w 7303331"/>
            <a:gd name="connsiteY18" fmla="*/ 1111913 h 2460023"/>
            <a:gd name="connsiteX19" fmla="*/ 124217 w 7303331"/>
            <a:gd name="connsiteY19" fmla="*/ 1086348 h 2460023"/>
            <a:gd name="connsiteX20" fmla="*/ 23057 w 7303331"/>
            <a:gd name="connsiteY20" fmla="*/ 902364 h 2460023"/>
            <a:gd name="connsiteX21" fmla="*/ 9151 w 7303331"/>
            <a:gd name="connsiteY21"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80707 w 7303331"/>
            <a:gd name="connsiteY15" fmla="*/ 1883438 h 2460023"/>
            <a:gd name="connsiteX16" fmla="*/ 4055884 w 7303331"/>
            <a:gd name="connsiteY16" fmla="*/ 1495298 h 2460023"/>
            <a:gd name="connsiteX17" fmla="*/ 4073374 w 7303331"/>
            <a:gd name="connsiteY17" fmla="*/ 1121438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80707 w 7303331"/>
            <a:gd name="connsiteY15" fmla="*/ 1883438 h 2460023"/>
            <a:gd name="connsiteX16" fmla="*/ 4055884 w 7303331"/>
            <a:gd name="connsiteY16" fmla="*/ 1495298 h 2460023"/>
            <a:gd name="connsiteX17" fmla="*/ 4073374 w 7303331"/>
            <a:gd name="connsiteY17" fmla="*/ 1121438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80707 w 7303331"/>
            <a:gd name="connsiteY15" fmla="*/ 1883438 h 2460023"/>
            <a:gd name="connsiteX16" fmla="*/ 4055884 w 7303331"/>
            <a:gd name="connsiteY16" fmla="*/ 1495298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80707 w 7303331"/>
            <a:gd name="connsiteY15" fmla="*/ 1883438 h 2460023"/>
            <a:gd name="connsiteX16" fmla="*/ 4055884 w 7303331"/>
            <a:gd name="connsiteY16" fmla="*/ 1495298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80707 w 7303331"/>
            <a:gd name="connsiteY15" fmla="*/ 1883438 h 2460023"/>
            <a:gd name="connsiteX16" fmla="*/ 4055884 w 7303331"/>
            <a:gd name="connsiteY16" fmla="*/ 1495298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22027 w 7303331"/>
            <a:gd name="connsiteY15" fmla="*/ 1824612 h 2460023"/>
            <a:gd name="connsiteX16" fmla="*/ 4055884 w 7303331"/>
            <a:gd name="connsiteY16" fmla="*/ 1495298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22027 w 7303331"/>
            <a:gd name="connsiteY15" fmla="*/ 1824612 h 2460023"/>
            <a:gd name="connsiteX16" fmla="*/ 4055884 w 7303331"/>
            <a:gd name="connsiteY16" fmla="*/ 1495298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22027 w 7303331"/>
            <a:gd name="connsiteY15" fmla="*/ 1824612 h 2460023"/>
            <a:gd name="connsiteX16" fmla="*/ 4055884 w 7303331"/>
            <a:gd name="connsiteY16" fmla="*/ 1495298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2290"/>
            <a:gd name="connsiteX1" fmla="*/ 64496 w 7303331"/>
            <a:gd name="connsiteY1" fmla="*/ 86550 h 2462290"/>
            <a:gd name="connsiteX2" fmla="*/ 396128 w 7303331"/>
            <a:gd name="connsiteY2" fmla="*/ 45111 h 2462290"/>
            <a:gd name="connsiteX3" fmla="*/ 6901685 w 7303331"/>
            <a:gd name="connsiteY3" fmla="*/ 45111 h 2462290"/>
            <a:gd name="connsiteX4" fmla="*/ 7185692 w 7303331"/>
            <a:gd name="connsiteY4" fmla="*/ 162751 h 2462290"/>
            <a:gd name="connsiteX5" fmla="*/ 7303331 w 7303331"/>
            <a:gd name="connsiteY5" fmla="*/ 446758 h 2462290"/>
            <a:gd name="connsiteX6" fmla="*/ 7303331 w 7303331"/>
            <a:gd name="connsiteY6" fmla="*/ 2053291 h 2462290"/>
            <a:gd name="connsiteX7" fmla="*/ 7185692 w 7303331"/>
            <a:gd name="connsiteY7" fmla="*/ 2337298 h 2462290"/>
            <a:gd name="connsiteX8" fmla="*/ 6901685 w 7303331"/>
            <a:gd name="connsiteY8" fmla="*/ 2454937 h 2462290"/>
            <a:gd name="connsiteX9" fmla="*/ 396127 w 7303331"/>
            <a:gd name="connsiteY9" fmla="*/ 2454937 h 2462290"/>
            <a:gd name="connsiteX10" fmla="*/ 74020 w 7303331"/>
            <a:gd name="connsiteY10" fmla="*/ 2413497 h 2462290"/>
            <a:gd name="connsiteX11" fmla="*/ 9151 w 7303331"/>
            <a:gd name="connsiteY11" fmla="*/ 2175781 h 2462290"/>
            <a:gd name="connsiteX12" fmla="*/ 51632 w 7303331"/>
            <a:gd name="connsiteY12" fmla="*/ 1921538 h 2462290"/>
            <a:gd name="connsiteX13" fmla="*/ 418832 w 7303331"/>
            <a:gd name="connsiteY13" fmla="*/ 1864388 h 2462290"/>
            <a:gd name="connsiteX14" fmla="*/ 3681800 w 7303331"/>
            <a:gd name="connsiteY14" fmla="*/ 1877667 h 2462290"/>
            <a:gd name="connsiteX15" fmla="*/ 4022027 w 7303331"/>
            <a:gd name="connsiteY15" fmla="*/ 1824612 h 2462290"/>
            <a:gd name="connsiteX16" fmla="*/ 4055884 w 7303331"/>
            <a:gd name="connsiteY16" fmla="*/ 1495298 h 2462290"/>
            <a:gd name="connsiteX17" fmla="*/ 4022029 w 7303331"/>
            <a:gd name="connsiteY17" fmla="*/ 1150852 h 2462290"/>
            <a:gd name="connsiteX18" fmla="*/ 3659794 w 7303331"/>
            <a:gd name="connsiteY18" fmla="*/ 1112929 h 2462290"/>
            <a:gd name="connsiteX19" fmla="*/ 299282 w 7303331"/>
            <a:gd name="connsiteY19" fmla="*/ 1111913 h 2462290"/>
            <a:gd name="connsiteX20" fmla="*/ 124217 w 7303331"/>
            <a:gd name="connsiteY20" fmla="*/ 1086348 h 2462290"/>
            <a:gd name="connsiteX21" fmla="*/ 23057 w 7303331"/>
            <a:gd name="connsiteY21" fmla="*/ 902364 h 2462290"/>
            <a:gd name="connsiteX22" fmla="*/ 9151 w 7303331"/>
            <a:gd name="connsiteY22" fmla="*/ 564409 h 2462290"/>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22027 w 7303331"/>
            <a:gd name="connsiteY15" fmla="*/ 1824612 h 2460023"/>
            <a:gd name="connsiteX16" fmla="*/ 4055884 w 7303331"/>
            <a:gd name="connsiteY16" fmla="*/ 1495298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22027 w 7303331"/>
            <a:gd name="connsiteY15" fmla="*/ 1824612 h 2460023"/>
            <a:gd name="connsiteX16" fmla="*/ 4055884 w 7303331"/>
            <a:gd name="connsiteY16" fmla="*/ 1495298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22027 w 7303331"/>
            <a:gd name="connsiteY15" fmla="*/ 1824612 h 2460023"/>
            <a:gd name="connsiteX16" fmla="*/ 4085224 w 7303331"/>
            <a:gd name="connsiteY16" fmla="*/ 1510005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22027 w 7303331"/>
            <a:gd name="connsiteY15" fmla="*/ 1824612 h 2460023"/>
            <a:gd name="connsiteX16" fmla="*/ 4085224 w 7303331"/>
            <a:gd name="connsiteY16" fmla="*/ 1510005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700839 w 7303331"/>
            <a:gd name="connsiteY14" fmla="*/ 1887206 h 2460023"/>
            <a:gd name="connsiteX15" fmla="*/ 4022027 w 7303331"/>
            <a:gd name="connsiteY15" fmla="*/ 1824612 h 2460023"/>
            <a:gd name="connsiteX16" fmla="*/ 4085224 w 7303331"/>
            <a:gd name="connsiteY16" fmla="*/ 1510005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646 w 7303826"/>
            <a:gd name="connsiteY0" fmla="*/ 564409 h 2460023"/>
            <a:gd name="connsiteX1" fmla="*/ 64991 w 7303826"/>
            <a:gd name="connsiteY1" fmla="*/ 86550 h 2460023"/>
            <a:gd name="connsiteX2" fmla="*/ 396623 w 7303826"/>
            <a:gd name="connsiteY2" fmla="*/ 45111 h 2460023"/>
            <a:gd name="connsiteX3" fmla="*/ 6902180 w 7303826"/>
            <a:gd name="connsiteY3" fmla="*/ 45111 h 2460023"/>
            <a:gd name="connsiteX4" fmla="*/ 7186187 w 7303826"/>
            <a:gd name="connsiteY4" fmla="*/ 162751 h 2460023"/>
            <a:gd name="connsiteX5" fmla="*/ 7303826 w 7303826"/>
            <a:gd name="connsiteY5" fmla="*/ 446758 h 2460023"/>
            <a:gd name="connsiteX6" fmla="*/ 7303826 w 7303826"/>
            <a:gd name="connsiteY6" fmla="*/ 2053291 h 2460023"/>
            <a:gd name="connsiteX7" fmla="*/ 7186187 w 7303826"/>
            <a:gd name="connsiteY7" fmla="*/ 2337298 h 2460023"/>
            <a:gd name="connsiteX8" fmla="*/ 6902180 w 7303826"/>
            <a:gd name="connsiteY8" fmla="*/ 2454937 h 2460023"/>
            <a:gd name="connsiteX9" fmla="*/ 396622 w 7303826"/>
            <a:gd name="connsiteY9" fmla="*/ 2454937 h 2460023"/>
            <a:gd name="connsiteX10" fmla="*/ 74515 w 7303826"/>
            <a:gd name="connsiteY10" fmla="*/ 2413497 h 2460023"/>
            <a:gd name="connsiteX11" fmla="*/ 9646 w 7303826"/>
            <a:gd name="connsiteY11" fmla="*/ 2175781 h 2460023"/>
            <a:gd name="connsiteX12" fmla="*/ 52127 w 7303826"/>
            <a:gd name="connsiteY12" fmla="*/ 1921538 h 2460023"/>
            <a:gd name="connsiteX13" fmla="*/ 419327 w 7303826"/>
            <a:gd name="connsiteY13" fmla="*/ 1864388 h 2460023"/>
            <a:gd name="connsiteX14" fmla="*/ 3701334 w 7303826"/>
            <a:gd name="connsiteY14" fmla="*/ 1887206 h 2460023"/>
            <a:gd name="connsiteX15" fmla="*/ 4022522 w 7303826"/>
            <a:gd name="connsiteY15" fmla="*/ 1824612 h 2460023"/>
            <a:gd name="connsiteX16" fmla="*/ 4085719 w 7303826"/>
            <a:gd name="connsiteY16" fmla="*/ 1510005 h 2460023"/>
            <a:gd name="connsiteX17" fmla="*/ 4022524 w 7303826"/>
            <a:gd name="connsiteY17" fmla="*/ 1150852 h 2460023"/>
            <a:gd name="connsiteX18" fmla="*/ 3660289 w 7303826"/>
            <a:gd name="connsiteY18" fmla="*/ 1112929 h 2460023"/>
            <a:gd name="connsiteX19" fmla="*/ 299777 w 7303826"/>
            <a:gd name="connsiteY19" fmla="*/ 1111913 h 2460023"/>
            <a:gd name="connsiteX20" fmla="*/ 124712 w 7303826"/>
            <a:gd name="connsiteY20" fmla="*/ 1086348 h 2460023"/>
            <a:gd name="connsiteX21" fmla="*/ 23552 w 7303826"/>
            <a:gd name="connsiteY21" fmla="*/ 902364 h 2460023"/>
            <a:gd name="connsiteX22" fmla="*/ 9646 w 7303826"/>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65313 w 7303331"/>
            <a:gd name="connsiteY12" fmla="*/ 1901093 h 2460023"/>
            <a:gd name="connsiteX13" fmla="*/ 418832 w 7303331"/>
            <a:gd name="connsiteY13" fmla="*/ 1864388 h 2460023"/>
            <a:gd name="connsiteX14" fmla="*/ 3700839 w 7303331"/>
            <a:gd name="connsiteY14" fmla="*/ 1887206 h 2460023"/>
            <a:gd name="connsiteX15" fmla="*/ 4022027 w 7303331"/>
            <a:gd name="connsiteY15" fmla="*/ 1824612 h 2460023"/>
            <a:gd name="connsiteX16" fmla="*/ 4085224 w 7303331"/>
            <a:gd name="connsiteY16" fmla="*/ 1510005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65313 w 7303331"/>
            <a:gd name="connsiteY12" fmla="*/ 1901093 h 2460023"/>
            <a:gd name="connsiteX13" fmla="*/ 418832 w 7303331"/>
            <a:gd name="connsiteY13" fmla="*/ 1864388 h 2460023"/>
            <a:gd name="connsiteX14" fmla="*/ 3700839 w 7303331"/>
            <a:gd name="connsiteY14" fmla="*/ 1887206 h 2460023"/>
            <a:gd name="connsiteX15" fmla="*/ 4015186 w 7303331"/>
            <a:gd name="connsiteY15" fmla="*/ 1804168 h 2460023"/>
            <a:gd name="connsiteX16" fmla="*/ 4085224 w 7303331"/>
            <a:gd name="connsiteY16" fmla="*/ 1510005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65313 w 7303331"/>
            <a:gd name="connsiteY12" fmla="*/ 1901093 h 2460023"/>
            <a:gd name="connsiteX13" fmla="*/ 418832 w 7303331"/>
            <a:gd name="connsiteY13" fmla="*/ 1864388 h 2460023"/>
            <a:gd name="connsiteX14" fmla="*/ 3707678 w 7303331"/>
            <a:gd name="connsiteY14" fmla="*/ 1859947 h 2460023"/>
            <a:gd name="connsiteX15" fmla="*/ 4015186 w 7303331"/>
            <a:gd name="connsiteY15" fmla="*/ 1804168 h 2460023"/>
            <a:gd name="connsiteX16" fmla="*/ 4085224 w 7303331"/>
            <a:gd name="connsiteY16" fmla="*/ 1510005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65313 w 7303331"/>
            <a:gd name="connsiteY12" fmla="*/ 1901093 h 2460023"/>
            <a:gd name="connsiteX13" fmla="*/ 418832 w 7303331"/>
            <a:gd name="connsiteY13" fmla="*/ 1864388 h 2460023"/>
            <a:gd name="connsiteX14" fmla="*/ 3700839 w 7303331"/>
            <a:gd name="connsiteY14" fmla="*/ 1873577 h 2460023"/>
            <a:gd name="connsiteX15" fmla="*/ 4015186 w 7303331"/>
            <a:gd name="connsiteY15" fmla="*/ 1804168 h 2460023"/>
            <a:gd name="connsiteX16" fmla="*/ 4085224 w 7303331"/>
            <a:gd name="connsiteY16" fmla="*/ 1510005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65313 w 7303331"/>
            <a:gd name="connsiteY12" fmla="*/ 1901093 h 2460023"/>
            <a:gd name="connsiteX13" fmla="*/ 418832 w 7303331"/>
            <a:gd name="connsiteY13" fmla="*/ 1864388 h 2460023"/>
            <a:gd name="connsiteX14" fmla="*/ 3700839 w 7303331"/>
            <a:gd name="connsiteY14" fmla="*/ 1873577 h 2460023"/>
            <a:gd name="connsiteX15" fmla="*/ 4015186 w 7303331"/>
            <a:gd name="connsiteY15" fmla="*/ 1804168 h 2460023"/>
            <a:gd name="connsiteX16" fmla="*/ 4085224 w 7303331"/>
            <a:gd name="connsiteY16" fmla="*/ 1510005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65313 w 7303331"/>
            <a:gd name="connsiteY12" fmla="*/ 1901093 h 2460023"/>
            <a:gd name="connsiteX13" fmla="*/ 418832 w 7303331"/>
            <a:gd name="connsiteY13" fmla="*/ 1864388 h 2460023"/>
            <a:gd name="connsiteX14" fmla="*/ 3700839 w 7303331"/>
            <a:gd name="connsiteY14" fmla="*/ 1873577 h 2460023"/>
            <a:gd name="connsiteX15" fmla="*/ 4015186 w 7303331"/>
            <a:gd name="connsiteY15" fmla="*/ 1804168 h 2460023"/>
            <a:gd name="connsiteX16" fmla="*/ 4085224 w 7303331"/>
            <a:gd name="connsiteY16" fmla="*/ 1510005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65313 w 7303331"/>
            <a:gd name="connsiteY12" fmla="*/ 1901093 h 2460023"/>
            <a:gd name="connsiteX13" fmla="*/ 418832 w 7303331"/>
            <a:gd name="connsiteY13" fmla="*/ 1864388 h 2460023"/>
            <a:gd name="connsiteX14" fmla="*/ 3700839 w 7303331"/>
            <a:gd name="connsiteY14" fmla="*/ 1873577 h 2460023"/>
            <a:gd name="connsiteX15" fmla="*/ 4015186 w 7303331"/>
            <a:gd name="connsiteY15" fmla="*/ 1804168 h 2460023"/>
            <a:gd name="connsiteX16" fmla="*/ 4085224 w 7303331"/>
            <a:gd name="connsiteY16" fmla="*/ 1510005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65313 w 7303331"/>
            <a:gd name="connsiteY12" fmla="*/ 1901093 h 2460023"/>
            <a:gd name="connsiteX13" fmla="*/ 418832 w 7303331"/>
            <a:gd name="connsiteY13" fmla="*/ 1864388 h 2460023"/>
            <a:gd name="connsiteX14" fmla="*/ 3700839 w 7303331"/>
            <a:gd name="connsiteY14" fmla="*/ 1873577 h 2460023"/>
            <a:gd name="connsiteX15" fmla="*/ 4015186 w 7303331"/>
            <a:gd name="connsiteY15" fmla="*/ 1804168 h 2460023"/>
            <a:gd name="connsiteX16" fmla="*/ 4085224 w 7303331"/>
            <a:gd name="connsiteY16" fmla="*/ 1510005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7303331" h="2460023">
              <a:moveTo>
                <a:pt x="9151" y="564409"/>
              </a:moveTo>
              <a:cubicBezTo>
                <a:pt x="16486" y="325528"/>
                <a:pt x="0" y="173100"/>
                <a:pt x="64496" y="86550"/>
              </a:cubicBezTo>
              <a:cubicBezTo>
                <a:pt x="128992" y="0"/>
                <a:pt x="113565" y="52465"/>
                <a:pt x="396128" y="45111"/>
              </a:cubicBezTo>
              <a:lnTo>
                <a:pt x="6901685" y="45111"/>
              </a:lnTo>
              <a:cubicBezTo>
                <a:pt x="7008208" y="45111"/>
                <a:pt x="7110368" y="87427"/>
                <a:pt x="7185692" y="162751"/>
              </a:cubicBezTo>
              <a:cubicBezTo>
                <a:pt x="7261015" y="238074"/>
                <a:pt x="7303331" y="340235"/>
                <a:pt x="7303331" y="446758"/>
              </a:cubicBezTo>
              <a:lnTo>
                <a:pt x="7303331" y="2053291"/>
              </a:lnTo>
              <a:cubicBezTo>
                <a:pt x="7303331" y="2159814"/>
                <a:pt x="7261015" y="2261974"/>
                <a:pt x="7185692" y="2337298"/>
              </a:cubicBezTo>
              <a:cubicBezTo>
                <a:pt x="7110369" y="2412621"/>
                <a:pt x="7008208" y="2454937"/>
                <a:pt x="6901685" y="2454937"/>
              </a:cubicBezTo>
              <a:lnTo>
                <a:pt x="396127" y="2454937"/>
              </a:lnTo>
              <a:cubicBezTo>
                <a:pt x="186914" y="2447583"/>
                <a:pt x="138516" y="2460023"/>
                <a:pt x="74020" y="2413497"/>
              </a:cubicBezTo>
              <a:cubicBezTo>
                <a:pt x="9524" y="2366971"/>
                <a:pt x="12882" y="2257774"/>
                <a:pt x="9151" y="2175781"/>
              </a:cubicBezTo>
              <a:cubicBezTo>
                <a:pt x="20090" y="1924664"/>
                <a:pt x="13186" y="1968776"/>
                <a:pt x="65313" y="1901093"/>
              </a:cubicBezTo>
              <a:cubicBezTo>
                <a:pt x="133593" y="1849194"/>
                <a:pt x="106812" y="1855448"/>
                <a:pt x="418832" y="1864388"/>
              </a:cubicBezTo>
              <a:lnTo>
                <a:pt x="3700839" y="1873577"/>
              </a:lnTo>
              <a:cubicBezTo>
                <a:pt x="3816663" y="1874956"/>
                <a:pt x="3935979" y="1888570"/>
                <a:pt x="4015186" y="1804168"/>
              </a:cubicBezTo>
              <a:cubicBezTo>
                <a:pt x="4077533" y="1740440"/>
                <a:pt x="4084083" y="1618891"/>
                <a:pt x="4085224" y="1510005"/>
              </a:cubicBezTo>
              <a:cubicBezTo>
                <a:pt x="4086365" y="1401119"/>
                <a:pt x="4102714" y="1236641"/>
                <a:pt x="4022029" y="1150852"/>
              </a:cubicBezTo>
              <a:cubicBezTo>
                <a:pt x="3949662" y="1099831"/>
                <a:pt x="3780539" y="1125570"/>
                <a:pt x="3659794" y="1112929"/>
              </a:cubicBezTo>
              <a:lnTo>
                <a:pt x="299282" y="1111913"/>
              </a:lnTo>
              <a:cubicBezTo>
                <a:pt x="240927" y="1103391"/>
                <a:pt x="226582" y="1131637"/>
                <a:pt x="124217" y="1086348"/>
              </a:cubicBezTo>
              <a:cubicBezTo>
                <a:pt x="55411" y="1028779"/>
                <a:pt x="32582" y="1013223"/>
                <a:pt x="23057" y="902364"/>
              </a:cubicBezTo>
              <a:cubicBezTo>
                <a:pt x="13532" y="772455"/>
                <a:pt x="10564" y="718260"/>
                <a:pt x="9151" y="564409"/>
              </a:cubicBezTo>
              <a:close/>
            </a:path>
          </a:pathLst>
        </a:custGeom>
        <a:no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fPrintsWithSheet="0"/>
  </xdr:twoCellAnchor>
  <xdr:twoCellAnchor>
    <xdr:from>
      <xdr:col>36</xdr:col>
      <xdr:colOff>390527</xdr:colOff>
      <xdr:row>32</xdr:row>
      <xdr:rowOff>95251</xdr:rowOff>
    </xdr:from>
    <xdr:to>
      <xdr:col>42</xdr:col>
      <xdr:colOff>514350</xdr:colOff>
      <xdr:row>48</xdr:row>
      <xdr:rowOff>209550</xdr:rowOff>
    </xdr:to>
    <xdr:sp macro="" textlink="">
      <xdr:nvSpPr>
        <xdr:cNvPr id="15" name="角丸四角形 14"/>
        <xdr:cNvSpPr/>
      </xdr:nvSpPr>
      <xdr:spPr>
        <a:xfrm>
          <a:off x="7724777" y="7172326"/>
          <a:ext cx="3638548" cy="2790824"/>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36</xdr:col>
      <xdr:colOff>33074</xdr:colOff>
      <xdr:row>47</xdr:row>
      <xdr:rowOff>76729</xdr:rowOff>
    </xdr:from>
    <xdr:to>
      <xdr:col>36</xdr:col>
      <xdr:colOff>461698</xdr:colOff>
      <xdr:row>48</xdr:row>
      <xdr:rowOff>8731</xdr:rowOff>
    </xdr:to>
    <xdr:cxnSp macro="">
      <xdr:nvCxnSpPr>
        <xdr:cNvPr id="16" name="直線矢印コネクタ 15"/>
        <xdr:cNvCxnSpPr/>
      </xdr:nvCxnSpPr>
      <xdr:spPr>
        <a:xfrm flipH="1">
          <a:off x="7367324" y="9744604"/>
          <a:ext cx="428624" cy="1772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2</xdr:col>
      <xdr:colOff>200025</xdr:colOff>
      <xdr:row>46</xdr:row>
      <xdr:rowOff>185207</xdr:rowOff>
    </xdr:from>
    <xdr:to>
      <xdr:col>36</xdr:col>
      <xdr:colOff>57150</xdr:colOff>
      <xdr:row>48</xdr:row>
      <xdr:rowOff>279399</xdr:rowOff>
    </xdr:to>
    <xdr:sp macro="" textlink="">
      <xdr:nvSpPr>
        <xdr:cNvPr id="17" name="角丸四角形 16"/>
        <xdr:cNvSpPr/>
      </xdr:nvSpPr>
      <xdr:spPr>
        <a:xfrm>
          <a:off x="590550" y="9624482"/>
          <a:ext cx="6800850" cy="370417"/>
        </a:xfrm>
        <a:prstGeom prst="roundRect">
          <a:avLst/>
        </a:prstGeom>
        <a:no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fPrintsWithSheet="0"/>
  </xdr:twoCellAnchor>
  <xdr:twoCellAnchor>
    <xdr:from>
      <xdr:col>38</xdr:col>
      <xdr:colOff>109537</xdr:colOff>
      <xdr:row>13</xdr:row>
      <xdr:rowOff>301625</xdr:rowOff>
    </xdr:from>
    <xdr:to>
      <xdr:col>42</xdr:col>
      <xdr:colOff>814387</xdr:colOff>
      <xdr:row>16</xdr:row>
      <xdr:rowOff>25400</xdr:rowOff>
    </xdr:to>
    <xdr:sp macro="" textlink="">
      <xdr:nvSpPr>
        <xdr:cNvPr id="18" name="額縁 17"/>
        <xdr:cNvSpPr/>
      </xdr:nvSpPr>
      <xdr:spPr>
        <a:xfrm>
          <a:off x="8272462" y="2968625"/>
          <a:ext cx="3390900" cy="428625"/>
        </a:xfrm>
        <a:prstGeom prst="bevel">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t>返 金 先 口 座</a:t>
          </a:r>
        </a:p>
      </xdr:txBody>
    </xdr:sp>
    <xdr:clientData/>
  </xdr:twoCellAnchor>
  <xdr:twoCellAnchor>
    <xdr:from>
      <xdr:col>37</xdr:col>
      <xdr:colOff>95247</xdr:colOff>
      <xdr:row>33</xdr:row>
      <xdr:rowOff>57151</xdr:rowOff>
    </xdr:from>
    <xdr:to>
      <xdr:col>42</xdr:col>
      <xdr:colOff>209547</xdr:colOff>
      <xdr:row>35</xdr:row>
      <xdr:rowOff>40821</xdr:rowOff>
    </xdr:to>
    <xdr:sp macro="" textlink="">
      <xdr:nvSpPr>
        <xdr:cNvPr id="19" name="額縁 18"/>
        <xdr:cNvSpPr/>
      </xdr:nvSpPr>
      <xdr:spPr>
        <a:xfrm>
          <a:off x="7943847" y="7296151"/>
          <a:ext cx="3114675" cy="307520"/>
        </a:xfrm>
        <a:prstGeom prst="bevel">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1"/>
            <a:t>申込番号／証券番号</a:t>
          </a:r>
          <a:endParaRPr kumimoji="1" lang="en-US" altLang="ja-JP" sz="12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Q215"/>
  <sheetViews>
    <sheetView showGridLines="0" tabSelected="1" zoomScale="130" zoomScaleNormal="130" workbookViewId="0">
      <selection activeCell="AM12" sqref="AM12"/>
    </sheetView>
  </sheetViews>
  <sheetFormatPr defaultRowHeight="13.5"/>
  <cols>
    <col min="1" max="1" width="3" style="3" customWidth="1"/>
    <col min="2" max="2" width="2.125" style="3" customWidth="1"/>
    <col min="3" max="3" width="2.875" style="3" customWidth="1"/>
    <col min="4" max="23" width="2.625" style="3" customWidth="1"/>
    <col min="24" max="36" width="2.75" style="3" customWidth="1"/>
    <col min="37" max="37" width="6.75" style="3" customWidth="1"/>
    <col min="38" max="38" width="4.125" style="3" customWidth="1"/>
    <col min="39" max="39" width="19.875" style="3" customWidth="1"/>
    <col min="40" max="40" width="2.625" style="3" customWidth="1"/>
    <col min="41" max="41" width="10.125" style="3" customWidth="1"/>
    <col min="42" max="42" width="2.625" style="3" customWidth="1"/>
    <col min="43" max="43" width="11.25" style="3" customWidth="1"/>
    <col min="44" max="16384" width="9" style="3"/>
  </cols>
  <sheetData>
    <row r="1" spans="1:43" ht="20.25" customHeight="1">
      <c r="A1" s="1"/>
      <c r="B1" s="1"/>
      <c r="C1" s="1"/>
      <c r="D1" s="1"/>
      <c r="E1" s="1"/>
      <c r="F1" s="1"/>
      <c r="G1" s="1"/>
      <c r="H1" s="1"/>
      <c r="I1" s="1"/>
      <c r="J1" s="1"/>
      <c r="K1" s="1"/>
      <c r="L1" s="388" t="s">
        <v>0</v>
      </c>
      <c r="M1" s="388"/>
      <c r="N1" s="388"/>
      <c r="O1" s="388"/>
      <c r="P1" s="388"/>
      <c r="Q1" s="388"/>
      <c r="R1" s="388"/>
      <c r="S1" s="388"/>
      <c r="T1" s="388"/>
      <c r="U1" s="388"/>
      <c r="V1" s="388"/>
      <c r="W1" s="388"/>
      <c r="X1" s="388"/>
      <c r="Y1" s="388"/>
      <c r="Z1" s="2"/>
      <c r="AA1" s="1"/>
      <c r="AB1" s="1"/>
      <c r="AC1" s="1"/>
      <c r="AD1" s="1"/>
      <c r="AE1" s="1"/>
      <c r="AF1" s="1"/>
      <c r="AG1" s="1"/>
      <c r="AH1" s="1"/>
      <c r="AI1" s="1"/>
      <c r="AJ1" s="1"/>
    </row>
    <row r="2" spans="1:43" ht="12" customHeight="1" thickBot="1">
      <c r="AH2" s="4"/>
      <c r="AI2" s="4"/>
      <c r="AJ2" s="5"/>
      <c r="AM2" s="153"/>
    </row>
    <row r="3" spans="1:43" ht="21.75" customHeight="1" thickTop="1" thickBot="1">
      <c r="A3" s="6" t="s">
        <v>251</v>
      </c>
      <c r="B3" s="7"/>
      <c r="C3" s="7"/>
      <c r="D3" s="7"/>
      <c r="E3" s="7"/>
      <c r="F3" s="7"/>
      <c r="G3" s="7"/>
      <c r="H3" s="7"/>
      <c r="I3" s="7"/>
      <c r="J3" s="7"/>
      <c r="K3" s="7"/>
      <c r="L3" s="7"/>
      <c r="M3" s="7"/>
      <c r="N3" s="7"/>
      <c r="O3" s="7"/>
      <c r="P3" s="7"/>
      <c r="Q3" s="7"/>
      <c r="R3" s="7"/>
      <c r="S3" s="7"/>
      <c r="W3" s="389" t="s">
        <v>248</v>
      </c>
      <c r="X3" s="390"/>
      <c r="Y3" s="390"/>
      <c r="Z3" s="391" t="s">
        <v>246</v>
      </c>
      <c r="AA3" s="392"/>
      <c r="AB3" s="393"/>
      <c r="AC3" s="394"/>
      <c r="AD3" s="155" t="s">
        <v>247</v>
      </c>
      <c r="AE3" s="395"/>
      <c r="AF3" s="396"/>
      <c r="AG3" s="156" t="s">
        <v>250</v>
      </c>
      <c r="AH3" s="395"/>
      <c r="AI3" s="396"/>
      <c r="AJ3" s="157" t="s">
        <v>249</v>
      </c>
      <c r="AM3" s="154"/>
    </row>
    <row r="4" spans="1:43" ht="12.75" customHeight="1" thickTop="1">
      <c r="A4" s="7"/>
      <c r="B4" s="8" t="s">
        <v>25</v>
      </c>
      <c r="C4" s="7"/>
      <c r="D4" s="7"/>
      <c r="E4" s="7"/>
      <c r="F4" s="7"/>
      <c r="G4" s="7"/>
      <c r="H4" s="7"/>
      <c r="I4" s="7"/>
      <c r="J4" s="7"/>
      <c r="K4" s="7"/>
      <c r="L4" s="7"/>
      <c r="M4" s="7"/>
      <c r="N4" s="7"/>
      <c r="O4" s="7"/>
      <c r="P4" s="7"/>
      <c r="Q4" s="7"/>
      <c r="R4" s="7"/>
      <c r="S4" s="7"/>
      <c r="AC4" s="9"/>
      <c r="AD4" s="7"/>
      <c r="AE4" s="7"/>
      <c r="AF4" s="9"/>
      <c r="AG4" s="7"/>
      <c r="AH4" s="7"/>
      <c r="AI4" s="7"/>
      <c r="AJ4" s="7"/>
    </row>
    <row r="5" spans="1:43" ht="13.5" customHeight="1">
      <c r="A5" s="10"/>
      <c r="B5" s="11" t="s">
        <v>26</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3"/>
    </row>
    <row r="6" spans="1:43" ht="13.5" customHeight="1">
      <c r="A6" s="14"/>
      <c r="B6" s="15" t="s">
        <v>1</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7"/>
    </row>
    <row r="7" spans="1:43" ht="3" customHeight="1">
      <c r="A7" s="7"/>
      <c r="B7" s="18"/>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43" ht="13.5" customHeight="1">
      <c r="A8" s="10"/>
      <c r="B8" s="19" t="s">
        <v>252</v>
      </c>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3"/>
    </row>
    <row r="9" spans="1:43" ht="12" customHeight="1">
      <c r="A9" s="14"/>
      <c r="B9" s="16"/>
      <c r="C9" s="20" t="s">
        <v>27</v>
      </c>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7"/>
    </row>
    <row r="10" spans="1:43" ht="6.75" customHeight="1" thickBot="1"/>
    <row r="11" spans="1:43" ht="27.75" customHeight="1" thickTop="1">
      <c r="A11" s="367" t="s">
        <v>2</v>
      </c>
      <c r="B11" s="397"/>
      <c r="C11" s="402" t="s">
        <v>3</v>
      </c>
      <c r="D11" s="404"/>
      <c r="E11" s="405"/>
      <c r="F11" s="405"/>
      <c r="G11" s="405"/>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6"/>
    </row>
    <row r="12" spans="1:43" ht="12.75" customHeight="1">
      <c r="A12" s="398"/>
      <c r="B12" s="399"/>
      <c r="C12" s="403"/>
      <c r="D12" s="142"/>
      <c r="E12" s="143"/>
      <c r="F12" s="143"/>
      <c r="G12" s="143"/>
      <c r="H12" s="143"/>
      <c r="I12" s="143"/>
      <c r="J12" s="143"/>
      <c r="K12" s="143"/>
      <c r="L12" s="143"/>
      <c r="M12" s="143"/>
      <c r="N12" s="143"/>
      <c r="O12" s="143"/>
      <c r="P12" s="143"/>
      <c r="Q12" s="143"/>
      <c r="R12" s="143"/>
      <c r="S12" s="143"/>
      <c r="T12" s="143"/>
      <c r="U12" s="143"/>
      <c r="V12" s="143"/>
      <c r="W12" s="143"/>
      <c r="X12" s="143"/>
      <c r="Y12" s="407" t="s">
        <v>227</v>
      </c>
      <c r="Z12" s="407"/>
      <c r="AA12" s="408"/>
      <c r="AB12" s="409"/>
      <c r="AC12" s="139" t="s">
        <v>229</v>
      </c>
      <c r="AD12" s="408"/>
      <c r="AE12" s="409"/>
      <c r="AF12" s="139" t="s">
        <v>229</v>
      </c>
      <c r="AG12" s="408"/>
      <c r="AH12" s="409"/>
      <c r="AI12" s="409"/>
      <c r="AJ12" s="140" t="s">
        <v>228</v>
      </c>
      <c r="AM12" s="21"/>
    </row>
    <row r="13" spans="1:43" ht="40.5" customHeight="1">
      <c r="A13" s="398"/>
      <c r="B13" s="399"/>
      <c r="C13" s="410" t="s">
        <v>4</v>
      </c>
      <c r="D13" s="412"/>
      <c r="E13" s="413"/>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22"/>
      <c r="AF13" s="22"/>
      <c r="AG13" s="23"/>
      <c r="AH13" s="22"/>
      <c r="AI13" s="22"/>
      <c r="AJ13" s="24"/>
    </row>
    <row r="14" spans="1:43" ht="40.5" customHeight="1" thickBot="1">
      <c r="A14" s="400"/>
      <c r="B14" s="401"/>
      <c r="C14" s="411"/>
      <c r="D14" s="414"/>
      <c r="E14" s="415"/>
      <c r="F14" s="415"/>
      <c r="G14" s="415"/>
      <c r="H14" s="415"/>
      <c r="I14" s="415"/>
      <c r="J14" s="415"/>
      <c r="K14" s="415"/>
      <c r="L14" s="415"/>
      <c r="M14" s="415"/>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6"/>
      <c r="AO14" s="25"/>
    </row>
    <row r="15" spans="1:43" s="29" customFormat="1" ht="12" customHeight="1" thickTop="1">
      <c r="A15" s="26" t="s">
        <v>28</v>
      </c>
      <c r="B15" s="27"/>
      <c r="C15" s="27"/>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M15" s="366"/>
      <c r="AN15" s="366"/>
      <c r="AO15" s="366"/>
      <c r="AP15" s="366"/>
      <c r="AQ15" s="366"/>
    </row>
    <row r="16" spans="1:43" ht="3" customHeight="1" thickBot="1">
      <c r="A16" s="30"/>
      <c r="B16" s="30"/>
      <c r="C16" s="31"/>
      <c r="F16" s="32"/>
    </row>
    <row r="17" spans="1:43" ht="14.25" customHeight="1" thickTop="1">
      <c r="A17" s="367" t="s">
        <v>5</v>
      </c>
      <c r="B17" s="370" t="s">
        <v>6</v>
      </c>
      <c r="C17" s="371"/>
      <c r="D17" s="377" t="str">
        <f>MID($F$71,1,1)</f>
        <v/>
      </c>
      <c r="E17" s="378"/>
      <c r="F17" s="379" t="str">
        <f>MID($F$71,2,1)</f>
        <v/>
      </c>
      <c r="G17" s="380"/>
      <c r="H17" s="378" t="str">
        <f>MID($F$71,3,1)</f>
        <v/>
      </c>
      <c r="I17" s="378"/>
      <c r="J17" s="378" t="str">
        <f>MID($F$71,4,1)</f>
        <v/>
      </c>
      <c r="K17" s="378"/>
      <c r="L17" s="378" t="str">
        <f>MID($F$71,5,1)</f>
        <v/>
      </c>
      <c r="M17" s="378"/>
      <c r="N17" s="378" t="str">
        <f>MID($F$71,6,1)</f>
        <v/>
      </c>
      <c r="O17" s="378"/>
      <c r="P17" s="378" t="str">
        <f>MID($F$71,7,1)</f>
        <v/>
      </c>
      <c r="Q17" s="378"/>
      <c r="R17" s="378" t="str">
        <f>MID($F$71,8,1)</f>
        <v/>
      </c>
      <c r="S17" s="378"/>
      <c r="T17" s="378" t="str">
        <f>MID($F$71,9,1)</f>
        <v/>
      </c>
      <c r="U17" s="378"/>
      <c r="V17" s="378" t="str">
        <f>MID($F$71,10,1)</f>
        <v/>
      </c>
      <c r="W17" s="384"/>
      <c r="X17" s="385" t="s">
        <v>7</v>
      </c>
      <c r="Y17" s="386"/>
      <c r="Z17" s="386"/>
      <c r="AA17" s="386"/>
      <c r="AB17" s="386"/>
      <c r="AC17" s="386"/>
      <c r="AD17" s="386"/>
      <c r="AE17" s="386"/>
      <c r="AF17" s="386"/>
      <c r="AG17" s="386"/>
      <c r="AH17" s="386"/>
      <c r="AI17" s="386"/>
      <c r="AJ17" s="387"/>
      <c r="AM17" s="93"/>
    </row>
    <row r="18" spans="1:43" ht="14.25" customHeight="1">
      <c r="A18" s="368"/>
      <c r="B18" s="372"/>
      <c r="C18" s="373"/>
      <c r="D18" s="364"/>
      <c r="E18" s="365"/>
      <c r="F18" s="381"/>
      <c r="G18" s="381"/>
      <c r="H18" s="365"/>
      <c r="I18" s="365"/>
      <c r="J18" s="365"/>
      <c r="K18" s="365"/>
      <c r="L18" s="365"/>
      <c r="M18" s="365"/>
      <c r="N18" s="365"/>
      <c r="O18" s="365"/>
      <c r="P18" s="365"/>
      <c r="Q18" s="365"/>
      <c r="R18" s="365"/>
      <c r="S18" s="365"/>
      <c r="T18" s="365"/>
      <c r="U18" s="365"/>
      <c r="V18" s="365"/>
      <c r="W18" s="382"/>
      <c r="X18" s="328" t="str">
        <f>IF(AQ20="","1 本人        2 配偶者       3 親       4 子供",AQ20)</f>
        <v>1 本人        2 配偶者       3 親       4 子供</v>
      </c>
      <c r="Y18" s="329"/>
      <c r="Z18" s="329"/>
      <c r="AA18" s="329"/>
      <c r="AB18" s="329"/>
      <c r="AC18" s="329"/>
      <c r="AD18" s="329"/>
      <c r="AE18" s="329"/>
      <c r="AF18" s="329"/>
      <c r="AG18" s="329"/>
      <c r="AH18" s="329"/>
      <c r="AI18" s="329"/>
      <c r="AJ18" s="330"/>
      <c r="AM18" s="93" t="s">
        <v>199</v>
      </c>
    </row>
    <row r="19" spans="1:43" ht="28.5" customHeight="1" thickBot="1">
      <c r="A19" s="368"/>
      <c r="B19" s="374"/>
      <c r="C19" s="373"/>
      <c r="D19" s="364" t="str">
        <f>MID($F$71,11,1)</f>
        <v/>
      </c>
      <c r="E19" s="365"/>
      <c r="F19" s="365" t="str">
        <f>MID($F$71,12,1)</f>
        <v/>
      </c>
      <c r="G19" s="365"/>
      <c r="H19" s="365" t="str">
        <f>MID($F$71,13,1)</f>
        <v/>
      </c>
      <c r="I19" s="365"/>
      <c r="J19" s="365" t="str">
        <f>MID($F$71,14,1)</f>
        <v/>
      </c>
      <c r="K19" s="365"/>
      <c r="L19" s="365" t="str">
        <f>MID($F$71,15,1)</f>
        <v/>
      </c>
      <c r="M19" s="365"/>
      <c r="N19" s="365" t="str">
        <f>MID($F$71,16,1)</f>
        <v/>
      </c>
      <c r="O19" s="365"/>
      <c r="P19" s="365" t="str">
        <f>MID($F$71,17,1)</f>
        <v/>
      </c>
      <c r="Q19" s="365"/>
      <c r="R19" s="365" t="str">
        <f>MID($F$71,18,1)</f>
        <v/>
      </c>
      <c r="S19" s="365"/>
      <c r="T19" s="365" t="str">
        <f>MID($F$71,19,1)</f>
        <v/>
      </c>
      <c r="U19" s="365"/>
      <c r="V19" s="365" t="str">
        <f>MID($F$71,20,1)</f>
        <v/>
      </c>
      <c r="W19" s="382"/>
      <c r="X19" s="331"/>
      <c r="Y19" s="332"/>
      <c r="Z19" s="332"/>
      <c r="AA19" s="332"/>
      <c r="AB19" s="332"/>
      <c r="AC19" s="332"/>
      <c r="AD19" s="332"/>
      <c r="AE19" s="332"/>
      <c r="AF19" s="332"/>
      <c r="AG19" s="332"/>
      <c r="AH19" s="332"/>
      <c r="AI19" s="332"/>
      <c r="AJ19" s="333"/>
      <c r="AM19" s="383" t="s">
        <v>216</v>
      </c>
      <c r="AN19" s="383"/>
      <c r="AO19" s="383"/>
      <c r="AQ19" s="124" t="s">
        <v>218</v>
      </c>
    </row>
    <row r="20" spans="1:43" ht="28.5" customHeight="1" thickBot="1">
      <c r="A20" s="368"/>
      <c r="B20" s="375"/>
      <c r="C20" s="376"/>
      <c r="D20" s="355" t="str">
        <f>MID($F$71,21,1)</f>
        <v/>
      </c>
      <c r="E20" s="337"/>
      <c r="F20" s="337" t="str">
        <f>MID($F$71,22,1)</f>
        <v/>
      </c>
      <c r="G20" s="337"/>
      <c r="H20" s="337" t="str">
        <f>MID($F$71,23,1)</f>
        <v/>
      </c>
      <c r="I20" s="337"/>
      <c r="J20" s="337" t="str">
        <f>MID($F$71,24,1)</f>
        <v/>
      </c>
      <c r="K20" s="337"/>
      <c r="L20" s="337" t="str">
        <f>MID($F$71,25,1)</f>
        <v/>
      </c>
      <c r="M20" s="337"/>
      <c r="N20" s="337" t="str">
        <f>MID($F$71,26,1)</f>
        <v/>
      </c>
      <c r="O20" s="337"/>
      <c r="P20" s="337" t="str">
        <f>MID($F$71,27,1)</f>
        <v/>
      </c>
      <c r="Q20" s="337"/>
      <c r="R20" s="337" t="str">
        <f>MID($F$71,28,1)</f>
        <v/>
      </c>
      <c r="S20" s="337"/>
      <c r="T20" s="337" t="str">
        <f>MID($F$71,29,1)</f>
        <v/>
      </c>
      <c r="U20" s="337"/>
      <c r="V20" s="337" t="str">
        <f>MID($F$71,30,1)</f>
        <v/>
      </c>
      <c r="W20" s="338"/>
      <c r="X20" s="334"/>
      <c r="Y20" s="335"/>
      <c r="Z20" s="335"/>
      <c r="AA20" s="335"/>
      <c r="AB20" s="335"/>
      <c r="AC20" s="335"/>
      <c r="AD20" s="335"/>
      <c r="AE20" s="335"/>
      <c r="AF20" s="335"/>
      <c r="AG20" s="335"/>
      <c r="AH20" s="335"/>
      <c r="AI20" s="335"/>
      <c r="AJ20" s="336"/>
      <c r="AM20" s="339"/>
      <c r="AN20" s="340"/>
      <c r="AO20" s="341"/>
      <c r="AP20" s="98"/>
      <c r="AQ20" s="137"/>
    </row>
    <row r="21" spans="1:43" ht="30.75" customHeight="1" thickBot="1">
      <c r="A21" s="368"/>
      <c r="B21" s="342" t="s">
        <v>8</v>
      </c>
      <c r="C21" s="343"/>
      <c r="D21" s="346"/>
      <c r="E21" s="347"/>
      <c r="F21" s="347"/>
      <c r="G21" s="347"/>
      <c r="H21" s="347"/>
      <c r="I21" s="347"/>
      <c r="J21" s="347" t="s">
        <v>237</v>
      </c>
      <c r="K21" s="350"/>
      <c r="L21" s="350"/>
      <c r="M21" s="350"/>
      <c r="N21" s="347"/>
      <c r="O21" s="347"/>
      <c r="P21" s="347"/>
      <c r="Q21" s="347"/>
      <c r="R21" s="352" t="s">
        <v>238</v>
      </c>
      <c r="S21" s="353"/>
      <c r="T21" s="353"/>
      <c r="U21" s="211"/>
      <c r="V21" s="356" t="s">
        <v>9</v>
      </c>
      <c r="W21" s="357"/>
      <c r="X21" s="357"/>
      <c r="Y21" s="358"/>
      <c r="Z21" s="99" t="str">
        <f>IF(AB77="★","",W77)</f>
        <v/>
      </c>
      <c r="AA21" s="100" t="str">
        <f>IF(AB77="★","",X77)</f>
        <v/>
      </c>
      <c r="AB21" s="100" t="str">
        <f>IF(AB77="★","",Y77)</f>
        <v/>
      </c>
      <c r="AC21" s="101" t="str">
        <f>IF(AB77="★","",Z77)</f>
        <v/>
      </c>
      <c r="AD21" s="356" t="s">
        <v>10</v>
      </c>
      <c r="AE21" s="357"/>
      <c r="AF21" s="357"/>
      <c r="AG21" s="358"/>
      <c r="AH21" s="102" t="str">
        <f>IF(AB77="★","",V80)</f>
        <v/>
      </c>
      <c r="AI21" s="100" t="str">
        <f>IF(AB77="★","",W80)</f>
        <v/>
      </c>
      <c r="AJ21" s="103" t="str">
        <f>IF(AB77="★","",X80)</f>
        <v/>
      </c>
      <c r="AM21" s="123" t="s">
        <v>217</v>
      </c>
      <c r="AN21" s="1"/>
      <c r="AO21" s="123" t="s">
        <v>221</v>
      </c>
      <c r="AQ21"/>
    </row>
    <row r="22" spans="1:43" ht="30.75" customHeight="1" thickBot="1">
      <c r="A22" s="368"/>
      <c r="B22" s="344"/>
      <c r="C22" s="345"/>
      <c r="D22" s="348"/>
      <c r="E22" s="349"/>
      <c r="F22" s="349"/>
      <c r="G22" s="349"/>
      <c r="H22" s="349"/>
      <c r="I22" s="349"/>
      <c r="J22" s="351"/>
      <c r="K22" s="351"/>
      <c r="L22" s="351"/>
      <c r="M22" s="351"/>
      <c r="N22" s="349"/>
      <c r="O22" s="349"/>
      <c r="P22" s="349"/>
      <c r="Q22" s="349"/>
      <c r="R22" s="354"/>
      <c r="S22" s="354"/>
      <c r="T22" s="354"/>
      <c r="U22" s="215"/>
      <c r="V22" s="359" t="s">
        <v>11</v>
      </c>
      <c r="W22" s="360"/>
      <c r="X22" s="361" t="str">
        <f>IF(AB77="★"," 1.普通（総合）",IF(AM25=""," 1.普通（総合）   2.当座 
 9.その他（              ）",AM25))</f>
        <v xml:space="preserve"> 1.普通（総合）   2.当座 
 9.その他（              ）</v>
      </c>
      <c r="Y22" s="362"/>
      <c r="Z22" s="362"/>
      <c r="AA22" s="363"/>
      <c r="AB22" s="359" t="s">
        <v>12</v>
      </c>
      <c r="AC22" s="360"/>
      <c r="AD22" s="102" t="str">
        <f>IF(AB77="★","",Z83)</f>
        <v/>
      </c>
      <c r="AE22" s="100" t="str">
        <f>IF(AB77="★","",AA83)</f>
        <v/>
      </c>
      <c r="AF22" s="100" t="str">
        <f>IF(AB77="★","",AB83)</f>
        <v/>
      </c>
      <c r="AG22" s="100" t="str">
        <f>IF(AB77="★","",AC83)</f>
        <v/>
      </c>
      <c r="AH22" s="100" t="str">
        <f>IF(AB77="★","",AD83)</f>
        <v/>
      </c>
      <c r="AI22" s="100" t="str">
        <f>IF(AB77="★","",AE83)</f>
        <v/>
      </c>
      <c r="AJ22" s="103" t="str">
        <f>IF(AB77="★","",AF83)</f>
        <v/>
      </c>
      <c r="AM22" s="125"/>
      <c r="AO22" s="126"/>
    </row>
    <row r="23" spans="1:43" ht="9.75" customHeight="1">
      <c r="A23" s="368"/>
      <c r="B23" s="311" t="s">
        <v>13</v>
      </c>
      <c r="C23" s="312"/>
      <c r="D23" s="315" t="s">
        <v>14</v>
      </c>
      <c r="E23" s="316"/>
      <c r="F23" s="33"/>
      <c r="G23" s="34"/>
      <c r="H23" s="34"/>
      <c r="I23" s="34"/>
      <c r="J23" s="34"/>
      <c r="K23" s="319" t="s">
        <v>15</v>
      </c>
      <c r="L23" s="320"/>
      <c r="M23" s="35"/>
      <c r="N23" s="34"/>
      <c r="O23" s="34"/>
      <c r="P23" s="34"/>
      <c r="Q23" s="34"/>
      <c r="R23" s="34"/>
      <c r="S23" s="34"/>
      <c r="T23" s="36"/>
      <c r="U23" s="315" t="s">
        <v>262</v>
      </c>
      <c r="V23" s="323"/>
      <c r="W23" s="323"/>
      <c r="X23" s="323"/>
      <c r="Y23" s="323"/>
      <c r="Z23" s="323"/>
      <c r="AA23" s="323"/>
      <c r="AB23" s="323"/>
      <c r="AC23" s="323"/>
      <c r="AD23" s="323"/>
      <c r="AE23" s="323"/>
      <c r="AF23" s="323"/>
      <c r="AG23" s="323"/>
      <c r="AH23" s="323"/>
      <c r="AI23" s="323"/>
      <c r="AJ23" s="324"/>
      <c r="AM23" s="281" t="s">
        <v>219</v>
      </c>
      <c r="AN23" s="1"/>
      <c r="AO23" s="281" t="s">
        <v>220</v>
      </c>
    </row>
    <row r="24" spans="1:43" ht="23.25" customHeight="1" thickBot="1">
      <c r="A24" s="369"/>
      <c r="B24" s="313"/>
      <c r="C24" s="314"/>
      <c r="D24" s="317"/>
      <c r="E24" s="318"/>
      <c r="F24" s="110">
        <v>1</v>
      </c>
      <c r="G24" s="111" t="str">
        <f>IF(AB77="★",V80,"")</f>
        <v/>
      </c>
      <c r="H24" s="112" t="str">
        <f>IF(AB77="★",W80,"")</f>
        <v/>
      </c>
      <c r="I24" s="112" t="str">
        <f>IF(AB77="★",X80,"")</f>
        <v/>
      </c>
      <c r="J24" s="113" t="s">
        <v>16</v>
      </c>
      <c r="K24" s="321"/>
      <c r="L24" s="322"/>
      <c r="M24" s="114" t="str">
        <f>IF(AB77="★",Z83,"")</f>
        <v/>
      </c>
      <c r="N24" s="112" t="str">
        <f>IF(AB77="★",AA83,"")</f>
        <v/>
      </c>
      <c r="O24" s="112" t="str">
        <f>IF(AB77="★",AB83,"")</f>
        <v/>
      </c>
      <c r="P24" s="112" t="str">
        <f>IF(AB77="★",AC83,"")</f>
        <v/>
      </c>
      <c r="Q24" s="112" t="str">
        <f>IF(AB77="★",AD83,"")</f>
        <v/>
      </c>
      <c r="R24" s="112" t="str">
        <f>IF(AB77="★",AE83,"")</f>
        <v/>
      </c>
      <c r="S24" s="112" t="str">
        <f>IF(AB77="★",AF83,"")</f>
        <v/>
      </c>
      <c r="T24" s="115">
        <v>1</v>
      </c>
      <c r="U24" s="317"/>
      <c r="V24" s="325"/>
      <c r="W24" s="325"/>
      <c r="X24" s="325"/>
      <c r="Y24" s="325"/>
      <c r="Z24" s="325"/>
      <c r="AA24" s="325"/>
      <c r="AB24" s="325"/>
      <c r="AC24" s="325"/>
      <c r="AD24" s="325"/>
      <c r="AE24" s="325"/>
      <c r="AF24" s="325"/>
      <c r="AG24" s="325"/>
      <c r="AH24" s="325"/>
      <c r="AI24" s="325"/>
      <c r="AJ24" s="326"/>
      <c r="AM24" s="282"/>
      <c r="AN24" s="1"/>
      <c r="AO24" s="282"/>
    </row>
    <row r="25" spans="1:43" ht="12.75" customHeight="1" thickTop="1" thickBot="1">
      <c r="B25" s="31" t="s">
        <v>17</v>
      </c>
      <c r="AB25" s="31"/>
      <c r="AM25" s="283"/>
      <c r="AO25" s="285"/>
      <c r="AP25" s="286"/>
      <c r="AQ25" s="287"/>
    </row>
    <row r="26" spans="1:43" ht="25.5" customHeight="1" thickTop="1" thickBot="1">
      <c r="A26" s="37"/>
      <c r="B26" s="37"/>
      <c r="C26" s="37"/>
      <c r="D26" s="37"/>
      <c r="E26" s="37"/>
      <c r="F26" s="37"/>
      <c r="G26" s="37"/>
      <c r="H26" s="37"/>
      <c r="I26" s="37"/>
      <c r="J26" s="37"/>
      <c r="K26" s="37"/>
      <c r="L26" s="37"/>
      <c r="M26" s="37"/>
      <c r="N26" s="37"/>
      <c r="O26" s="37"/>
      <c r="P26" s="37"/>
      <c r="Q26" s="37"/>
      <c r="R26" s="37"/>
      <c r="S26" s="37"/>
      <c r="V26" s="291" t="s">
        <v>18</v>
      </c>
      <c r="W26" s="292"/>
      <c r="X26" s="292"/>
      <c r="Y26" s="292"/>
      <c r="Z26" s="292"/>
      <c r="AA26" s="293"/>
      <c r="AB26" s="38"/>
      <c r="AC26" s="39"/>
      <c r="AD26" s="39"/>
      <c r="AE26" s="39"/>
      <c r="AF26" s="39"/>
      <c r="AG26" s="39"/>
      <c r="AH26" s="39"/>
      <c r="AI26" s="39"/>
      <c r="AJ26" s="40"/>
      <c r="AM26" s="284"/>
      <c r="AO26" s="288"/>
      <c r="AP26" s="289"/>
      <c r="AQ26" s="290"/>
    </row>
    <row r="27" spans="1:43" ht="18.75" customHeight="1" thickTop="1">
      <c r="A27" s="37"/>
      <c r="B27" s="37"/>
      <c r="C27" s="37"/>
      <c r="D27" s="37"/>
      <c r="E27" s="37"/>
      <c r="F27" s="37"/>
      <c r="G27" s="37"/>
      <c r="H27" s="37"/>
      <c r="I27" s="37"/>
      <c r="J27" s="37"/>
      <c r="K27" s="37"/>
      <c r="L27" s="37"/>
      <c r="M27" s="37"/>
      <c r="N27" s="37"/>
      <c r="O27" s="37"/>
      <c r="P27" s="37"/>
      <c r="Q27" s="37"/>
      <c r="R27" s="37"/>
      <c r="S27" s="37"/>
      <c r="T27" s="7"/>
      <c r="U27" s="7"/>
      <c r="V27" s="41"/>
      <c r="W27" s="41"/>
      <c r="X27" s="41"/>
      <c r="Y27" s="41"/>
      <c r="Z27" s="41"/>
      <c r="AA27" s="41"/>
      <c r="AB27" s="164"/>
      <c r="AC27" s="164"/>
      <c r="AD27" s="164"/>
      <c r="AE27" s="294" t="s">
        <v>19</v>
      </c>
      <c r="AF27" s="294"/>
      <c r="AG27" s="294"/>
      <c r="AH27" s="294"/>
      <c r="AI27" s="294"/>
      <c r="AJ27" s="294"/>
      <c r="AK27" s="7"/>
      <c r="AL27" s="7"/>
      <c r="AN27" s="7"/>
      <c r="AO27" s="7"/>
      <c r="AP27" s="7"/>
    </row>
    <row r="28" spans="1:43" ht="12.75" customHeight="1">
      <c r="A28" s="42"/>
      <c r="B28" s="42"/>
      <c r="C28" s="37"/>
      <c r="D28" s="37"/>
      <c r="E28" s="37"/>
      <c r="F28" s="37"/>
      <c r="G28" s="37"/>
      <c r="H28" s="37"/>
      <c r="I28" s="37"/>
      <c r="J28" s="37"/>
      <c r="K28" s="37"/>
      <c r="L28" s="37"/>
      <c r="M28" s="37"/>
      <c r="N28" s="37"/>
      <c r="O28" s="37"/>
      <c r="P28" s="37"/>
      <c r="Q28" s="37"/>
      <c r="R28" s="37"/>
      <c r="S28" s="37"/>
      <c r="T28" s="7"/>
      <c r="U28" s="7"/>
      <c r="V28" s="41"/>
      <c r="W28" s="41"/>
      <c r="X28" s="41"/>
      <c r="Y28" s="41"/>
      <c r="Z28" s="41"/>
      <c r="AA28" s="41"/>
      <c r="AB28" s="164"/>
      <c r="AC28" s="164"/>
      <c r="AD28" s="164"/>
      <c r="AE28" s="165"/>
      <c r="AF28" s="165"/>
      <c r="AG28" s="165"/>
      <c r="AH28" s="165"/>
      <c r="AI28" s="165"/>
      <c r="AJ28" s="165"/>
      <c r="AM28" s="83" t="s">
        <v>225</v>
      </c>
      <c r="AO28" s="83" t="s">
        <v>226</v>
      </c>
    </row>
    <row r="29" spans="1:43" ht="3" customHeight="1" thickBot="1">
      <c r="A29" s="37"/>
      <c r="B29" s="43"/>
      <c r="C29" s="37"/>
      <c r="D29" s="37"/>
      <c r="E29" s="37"/>
      <c r="F29" s="37"/>
      <c r="G29" s="37"/>
      <c r="H29" s="37"/>
      <c r="I29" s="37"/>
      <c r="J29" s="37"/>
      <c r="K29" s="37"/>
      <c r="L29" s="37"/>
      <c r="M29" s="37"/>
      <c r="N29" s="37"/>
      <c r="O29" s="37"/>
      <c r="P29" s="37"/>
      <c r="Q29" s="37"/>
      <c r="R29" s="37"/>
      <c r="S29" s="37"/>
      <c r="V29" s="41"/>
      <c r="W29" s="41"/>
      <c r="X29" s="41"/>
      <c r="Y29" s="41"/>
      <c r="Z29" s="41"/>
      <c r="AA29" s="41"/>
      <c r="AB29" s="164"/>
      <c r="AC29" s="164"/>
      <c r="AD29" s="164"/>
      <c r="AE29" s="165"/>
      <c r="AF29" s="165"/>
      <c r="AG29" s="165"/>
      <c r="AH29" s="165"/>
      <c r="AI29" s="165"/>
      <c r="AJ29" s="165"/>
    </row>
    <row r="30" spans="1:43" ht="12.75" customHeight="1">
      <c r="A30" s="256"/>
      <c r="B30" s="256"/>
      <c r="C30" s="48"/>
      <c r="D30" s="295"/>
      <c r="E30" s="295"/>
      <c r="F30" s="295"/>
      <c r="G30" s="295"/>
      <c r="H30" s="295"/>
      <c r="I30" s="295"/>
      <c r="J30" s="295"/>
      <c r="K30" s="295"/>
      <c r="L30" s="295"/>
      <c r="M30" s="295"/>
      <c r="N30" s="295"/>
      <c r="O30" s="327"/>
      <c r="P30" s="327"/>
      <c r="Q30" s="327"/>
      <c r="R30" s="327"/>
      <c r="S30" s="327"/>
      <c r="T30" s="327"/>
      <c r="U30" s="172"/>
      <c r="V30" s="296"/>
      <c r="W30" s="296"/>
      <c r="X30" s="296"/>
      <c r="Y30" s="296"/>
      <c r="Z30" s="296"/>
      <c r="AA30" s="296"/>
      <c r="AB30" s="280"/>
      <c r="AC30" s="280"/>
      <c r="AD30" s="280"/>
      <c r="AE30" s="280"/>
      <c r="AF30" s="280"/>
      <c r="AG30" s="280"/>
      <c r="AH30" s="280"/>
      <c r="AI30" s="280"/>
      <c r="AJ30" s="280"/>
      <c r="AM30" s="283"/>
      <c r="AO30" s="301"/>
      <c r="AP30" s="302"/>
      <c r="AQ30" s="303"/>
    </row>
    <row r="31" spans="1:43" ht="13.5" customHeight="1">
      <c r="A31" s="256"/>
      <c r="B31" s="256"/>
      <c r="C31" s="48"/>
      <c r="D31" s="295"/>
      <c r="E31" s="295"/>
      <c r="F31" s="295"/>
      <c r="G31" s="295"/>
      <c r="H31" s="295"/>
      <c r="I31" s="295"/>
      <c r="J31" s="295"/>
      <c r="K31" s="295"/>
      <c r="L31" s="295"/>
      <c r="M31" s="295"/>
      <c r="N31" s="295"/>
      <c r="O31" s="44"/>
      <c r="P31" s="45"/>
      <c r="Q31" s="46"/>
      <c r="R31" s="46"/>
      <c r="S31" s="46"/>
      <c r="T31" s="46"/>
      <c r="U31" s="173"/>
      <c r="V31" s="296"/>
      <c r="W31" s="296"/>
      <c r="X31" s="296"/>
      <c r="Y31" s="296"/>
      <c r="Z31" s="296"/>
      <c r="AA31" s="296"/>
      <c r="AB31" s="280"/>
      <c r="AC31" s="280"/>
      <c r="AD31" s="280"/>
      <c r="AE31" s="280"/>
      <c r="AF31" s="280"/>
      <c r="AG31" s="280"/>
      <c r="AH31" s="280"/>
      <c r="AI31" s="280"/>
      <c r="AJ31" s="280"/>
      <c r="AM31" s="299"/>
      <c r="AO31" s="304"/>
      <c r="AP31" s="305"/>
      <c r="AQ31" s="306"/>
    </row>
    <row r="32" spans="1:43" ht="12.75" customHeight="1" thickBot="1">
      <c r="A32" s="256"/>
      <c r="B32" s="256"/>
      <c r="C32" s="48"/>
      <c r="D32" s="295"/>
      <c r="E32" s="295"/>
      <c r="F32" s="295"/>
      <c r="G32" s="295"/>
      <c r="H32" s="295"/>
      <c r="I32" s="295"/>
      <c r="J32" s="295"/>
      <c r="K32" s="295"/>
      <c r="L32" s="295"/>
      <c r="M32" s="295"/>
      <c r="N32" s="295"/>
      <c r="O32" s="44"/>
      <c r="P32" s="45"/>
      <c r="Q32" s="48"/>
      <c r="R32" s="48"/>
      <c r="S32" s="48"/>
      <c r="T32" s="48"/>
      <c r="U32" s="173"/>
      <c r="V32" s="310"/>
      <c r="W32" s="310"/>
      <c r="X32" s="310"/>
      <c r="Y32" s="310"/>
      <c r="Z32" s="310"/>
      <c r="AA32" s="310"/>
      <c r="AB32" s="280"/>
      <c r="AC32" s="280"/>
      <c r="AD32" s="280"/>
      <c r="AE32" s="280"/>
      <c r="AF32" s="280"/>
      <c r="AG32" s="280"/>
      <c r="AH32" s="280"/>
      <c r="AI32" s="280"/>
      <c r="AJ32" s="280"/>
      <c r="AM32" s="300"/>
      <c r="AO32" s="307"/>
      <c r="AP32" s="308"/>
      <c r="AQ32" s="309"/>
    </row>
    <row r="33" spans="1:43" ht="12.75" customHeight="1">
      <c r="A33" s="256"/>
      <c r="B33" s="256"/>
      <c r="C33" s="48"/>
      <c r="D33" s="295"/>
      <c r="E33" s="295"/>
      <c r="F33" s="295"/>
      <c r="G33" s="295"/>
      <c r="H33" s="295"/>
      <c r="I33" s="295"/>
      <c r="J33" s="295"/>
      <c r="K33" s="295"/>
      <c r="L33" s="295"/>
      <c r="M33" s="295"/>
      <c r="N33" s="295"/>
      <c r="O33" s="44"/>
      <c r="P33" s="49"/>
      <c r="Q33" s="50"/>
      <c r="R33" s="49"/>
      <c r="S33" s="50"/>
      <c r="T33" s="49"/>
      <c r="U33" s="174"/>
      <c r="V33" s="310"/>
      <c r="W33" s="310"/>
      <c r="X33" s="310"/>
      <c r="Y33" s="310"/>
      <c r="Z33" s="310"/>
      <c r="AA33" s="310"/>
      <c r="AB33" s="280"/>
      <c r="AC33" s="280"/>
      <c r="AD33" s="280"/>
      <c r="AE33" s="280"/>
      <c r="AF33" s="280"/>
      <c r="AG33" s="280"/>
      <c r="AH33" s="280"/>
      <c r="AI33" s="280"/>
      <c r="AJ33" s="280"/>
    </row>
    <row r="34" spans="1:43" ht="12.75" customHeight="1">
      <c r="A34" s="256"/>
      <c r="B34" s="256"/>
      <c r="C34" s="48"/>
      <c r="D34" s="295"/>
      <c r="E34" s="295"/>
      <c r="F34" s="295"/>
      <c r="G34" s="295"/>
      <c r="H34" s="295"/>
      <c r="I34" s="295"/>
      <c r="J34" s="295"/>
      <c r="K34" s="295"/>
      <c r="L34" s="295"/>
      <c r="M34" s="295"/>
      <c r="N34" s="295"/>
      <c r="O34" s="44"/>
      <c r="P34" s="45"/>
      <c r="Q34" s="46"/>
      <c r="R34" s="46"/>
      <c r="S34" s="46"/>
      <c r="T34" s="46"/>
      <c r="U34" s="45"/>
      <c r="V34" s="296"/>
      <c r="W34" s="297"/>
      <c r="X34" s="297"/>
      <c r="Y34" s="297"/>
      <c r="Z34" s="297"/>
      <c r="AA34" s="297"/>
      <c r="AB34" s="280"/>
      <c r="AC34" s="280"/>
      <c r="AD34" s="280"/>
      <c r="AE34" s="280"/>
      <c r="AF34" s="280"/>
      <c r="AG34" s="280"/>
      <c r="AH34" s="280"/>
      <c r="AI34" s="280"/>
      <c r="AJ34" s="280"/>
      <c r="AK34" s="7"/>
    </row>
    <row r="35" spans="1:43" ht="12.75" customHeight="1">
      <c r="A35" s="256"/>
      <c r="B35" s="256"/>
      <c r="C35" s="48"/>
      <c r="D35" s="295"/>
      <c r="E35" s="295"/>
      <c r="F35" s="295"/>
      <c r="G35" s="295"/>
      <c r="H35" s="295"/>
      <c r="I35" s="295"/>
      <c r="J35" s="295"/>
      <c r="K35" s="295"/>
      <c r="L35" s="295"/>
      <c r="M35" s="295"/>
      <c r="N35" s="295"/>
      <c r="O35" s="44"/>
      <c r="P35" s="50"/>
      <c r="Q35" s="45"/>
      <c r="R35" s="50"/>
      <c r="S35" s="50"/>
      <c r="T35" s="175"/>
      <c r="U35" s="45"/>
      <c r="V35" s="297"/>
      <c r="W35" s="297"/>
      <c r="X35" s="297"/>
      <c r="Y35" s="297"/>
      <c r="Z35" s="297"/>
      <c r="AA35" s="297"/>
      <c r="AB35" s="280"/>
      <c r="AC35" s="280"/>
      <c r="AD35" s="280"/>
      <c r="AE35" s="280"/>
      <c r="AF35" s="280"/>
      <c r="AG35" s="280"/>
      <c r="AH35" s="280"/>
      <c r="AI35" s="280"/>
      <c r="AJ35" s="280"/>
      <c r="AK35" s="7"/>
    </row>
    <row r="36" spans="1:43" ht="12.75" customHeight="1">
      <c r="A36" s="256"/>
      <c r="B36" s="256"/>
      <c r="C36" s="48"/>
      <c r="D36" s="295"/>
      <c r="E36" s="295"/>
      <c r="F36" s="295"/>
      <c r="G36" s="295"/>
      <c r="H36" s="295"/>
      <c r="I36" s="295"/>
      <c r="J36" s="295"/>
      <c r="K36" s="295"/>
      <c r="L36" s="295"/>
      <c r="M36" s="295"/>
      <c r="N36" s="295"/>
      <c r="O36" s="257"/>
      <c r="P36" s="257"/>
      <c r="Q36" s="298"/>
      <c r="R36" s="298"/>
      <c r="S36" s="298"/>
      <c r="T36" s="298"/>
      <c r="U36" s="45"/>
      <c r="V36" s="297"/>
      <c r="W36" s="297"/>
      <c r="X36" s="297"/>
      <c r="Y36" s="297"/>
      <c r="Z36" s="297"/>
      <c r="AA36" s="297"/>
      <c r="AB36" s="280"/>
      <c r="AC36" s="280"/>
      <c r="AD36" s="280"/>
      <c r="AE36" s="280"/>
      <c r="AF36" s="280"/>
      <c r="AG36" s="280"/>
      <c r="AH36" s="280"/>
      <c r="AI36" s="280"/>
      <c r="AJ36" s="280"/>
      <c r="AK36" s="7"/>
    </row>
    <row r="37" spans="1:43" s="7" customFormat="1" ht="12.75" customHeight="1">
      <c r="A37" s="177" t="s">
        <v>266</v>
      </c>
      <c r="B37" s="51"/>
      <c r="C37" s="178"/>
      <c r="D37" s="179"/>
      <c r="E37" s="179"/>
      <c r="F37" s="179"/>
      <c r="G37" s="179"/>
      <c r="H37" s="179"/>
      <c r="I37" s="179"/>
      <c r="J37" s="179"/>
      <c r="K37" s="179"/>
      <c r="L37" s="180"/>
      <c r="M37" s="181"/>
      <c r="N37" s="182"/>
      <c r="O37" s="160"/>
      <c r="P37" s="182"/>
      <c r="Q37" s="158"/>
      <c r="R37" s="182"/>
      <c r="S37" s="183"/>
      <c r="T37" s="184"/>
      <c r="U37" s="158"/>
      <c r="V37" s="158"/>
      <c r="W37" s="158"/>
      <c r="X37" s="158"/>
      <c r="Y37" s="158"/>
      <c r="Z37" s="158"/>
      <c r="AA37" s="158"/>
      <c r="AB37" s="158"/>
      <c r="AC37" s="158"/>
      <c r="AD37" s="158"/>
      <c r="AE37" s="158"/>
      <c r="AF37" s="158"/>
      <c r="AG37" s="158"/>
      <c r="AH37" s="158"/>
      <c r="AI37" s="158"/>
      <c r="AJ37" s="158"/>
      <c r="AL37" s="279" t="s">
        <v>236</v>
      </c>
      <c r="AM37" s="279"/>
      <c r="AN37" s="279"/>
      <c r="AO37" s="279"/>
      <c r="AP37" s="279"/>
      <c r="AQ37" s="279"/>
    </row>
    <row r="38" spans="1:43" ht="15" customHeight="1">
      <c r="A38" s="170"/>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L38" s="279"/>
      <c r="AM38" s="279"/>
      <c r="AN38" s="279"/>
      <c r="AO38" s="279"/>
      <c r="AP38" s="279"/>
      <c r="AQ38" s="279"/>
    </row>
    <row r="39" spans="1:43" ht="22.5" customHeight="1" thickBot="1">
      <c r="A39" s="170"/>
      <c r="B39" s="170"/>
      <c r="C39" s="170"/>
      <c r="D39" s="170"/>
      <c r="E39" s="170"/>
      <c r="F39" s="170"/>
      <c r="G39" s="170"/>
      <c r="H39" s="170"/>
      <c r="I39" s="37"/>
      <c r="J39" s="37"/>
      <c r="K39" s="37"/>
      <c r="L39" s="37"/>
      <c r="M39" s="37"/>
      <c r="N39" s="37"/>
      <c r="O39" s="37"/>
      <c r="P39" s="37"/>
      <c r="Q39" s="37"/>
      <c r="R39" s="37"/>
      <c r="S39" s="37"/>
      <c r="T39" s="170"/>
      <c r="U39" s="170"/>
      <c r="V39" s="170"/>
      <c r="W39" s="170"/>
      <c r="X39" s="170"/>
      <c r="Y39" s="170"/>
      <c r="Z39" s="170"/>
      <c r="AA39" s="170"/>
      <c r="AB39" s="170"/>
      <c r="AC39" s="170"/>
      <c r="AD39" s="170"/>
      <c r="AE39" s="170"/>
      <c r="AF39" s="170"/>
      <c r="AG39" s="170"/>
      <c r="AH39" s="170"/>
      <c r="AI39" s="170"/>
      <c r="AJ39" s="170"/>
      <c r="AL39" s="138"/>
    </row>
    <row r="40" spans="1:43" ht="13.5" customHeight="1">
      <c r="A40" s="218" t="s">
        <v>261</v>
      </c>
      <c r="B40" s="219"/>
      <c r="C40" s="219"/>
      <c r="D40" s="219"/>
      <c r="E40" s="219"/>
      <c r="F40" s="219"/>
      <c r="G40" s="219"/>
      <c r="H40" s="219"/>
      <c r="I40" s="219"/>
      <c r="J40" s="219"/>
      <c r="K40" s="219"/>
      <c r="L40" s="219"/>
      <c r="M40" s="219"/>
      <c r="N40" s="219"/>
      <c r="O40" s="219"/>
      <c r="P40" s="219"/>
      <c r="Q40" s="219"/>
      <c r="R40" s="219"/>
      <c r="S40" s="219"/>
      <c r="T40" s="222" t="s">
        <v>256</v>
      </c>
      <c r="U40" s="223"/>
      <c r="V40" s="224"/>
      <c r="W40" s="228" t="s">
        <v>258</v>
      </c>
      <c r="X40" s="229"/>
      <c r="Y40" s="229"/>
      <c r="Z40" s="176"/>
      <c r="AA40" s="229" t="s">
        <v>259</v>
      </c>
      <c r="AB40" s="229"/>
      <c r="AC40" s="229"/>
      <c r="AD40" s="158"/>
      <c r="AE40" s="229" t="s">
        <v>260</v>
      </c>
      <c r="AF40" s="229"/>
      <c r="AG40" s="229"/>
      <c r="AH40" s="229"/>
      <c r="AI40" s="161"/>
      <c r="AJ40" s="162"/>
      <c r="AL40" s="264" t="s">
        <v>222</v>
      </c>
      <c r="AM40" s="266"/>
      <c r="AN40" s="267"/>
      <c r="AO40" s="267"/>
      <c r="AP40" s="268"/>
    </row>
    <row r="41" spans="1:43" ht="12.75" customHeight="1" thickBot="1">
      <c r="A41" s="220"/>
      <c r="B41" s="221"/>
      <c r="C41" s="221"/>
      <c r="D41" s="221"/>
      <c r="E41" s="221"/>
      <c r="F41" s="221"/>
      <c r="G41" s="221"/>
      <c r="H41" s="221"/>
      <c r="I41" s="221"/>
      <c r="J41" s="221"/>
      <c r="K41" s="221"/>
      <c r="L41" s="221"/>
      <c r="M41" s="221"/>
      <c r="N41" s="221"/>
      <c r="O41" s="221"/>
      <c r="P41" s="221"/>
      <c r="Q41" s="221"/>
      <c r="R41" s="221"/>
      <c r="S41" s="221"/>
      <c r="T41" s="225"/>
      <c r="U41" s="226"/>
      <c r="V41" s="227"/>
      <c r="W41" s="230"/>
      <c r="X41" s="231"/>
      <c r="Y41" s="231"/>
      <c r="Z41" s="159" t="s">
        <v>257</v>
      </c>
      <c r="AA41" s="232"/>
      <c r="AB41" s="233"/>
      <c r="AC41" s="233"/>
      <c r="AD41" s="159" t="s">
        <v>257</v>
      </c>
      <c r="AE41" s="234"/>
      <c r="AF41" s="234"/>
      <c r="AG41" s="234"/>
      <c r="AH41" s="234"/>
      <c r="AI41" s="47"/>
      <c r="AJ41" s="163"/>
      <c r="AL41" s="265"/>
      <c r="AM41" s="269"/>
      <c r="AN41" s="270"/>
      <c r="AO41" s="270"/>
      <c r="AP41" s="271"/>
    </row>
    <row r="42" spans="1:43" ht="12.75" customHeight="1" thickBot="1">
      <c r="A42" s="235"/>
      <c r="B42" s="201" t="s">
        <v>255</v>
      </c>
      <c r="C42" s="202"/>
      <c r="D42" s="202"/>
      <c r="E42" s="202"/>
      <c r="F42" s="203"/>
      <c r="G42" s="191" t="s">
        <v>263</v>
      </c>
      <c r="H42" s="192"/>
      <c r="I42" s="192"/>
      <c r="J42" s="192"/>
      <c r="K42" s="192"/>
      <c r="L42" s="192"/>
      <c r="M42" s="192"/>
      <c r="N42" s="192"/>
      <c r="O42" s="192"/>
      <c r="P42" s="192"/>
      <c r="Q42" s="192"/>
      <c r="R42" s="192"/>
      <c r="S42" s="193"/>
      <c r="T42" s="210"/>
      <c r="U42" s="211"/>
      <c r="V42" s="191" t="s">
        <v>264</v>
      </c>
      <c r="W42" s="192"/>
      <c r="X42" s="192"/>
      <c r="Y42" s="192"/>
      <c r="Z42" s="192"/>
      <c r="AA42" s="192"/>
      <c r="AB42" s="193"/>
      <c r="AC42" s="185"/>
      <c r="AD42" s="186"/>
      <c r="AE42" s="200" t="s">
        <v>265</v>
      </c>
      <c r="AF42" s="192"/>
      <c r="AG42" s="192"/>
      <c r="AH42" s="192"/>
      <c r="AI42" s="192"/>
      <c r="AJ42" s="193"/>
      <c r="AL42" s="128"/>
      <c r="AM42" s="131"/>
    </row>
    <row r="43" spans="1:43" ht="12.75" customHeight="1">
      <c r="A43" s="235"/>
      <c r="B43" s="204"/>
      <c r="C43" s="205"/>
      <c r="D43" s="205"/>
      <c r="E43" s="205"/>
      <c r="F43" s="206"/>
      <c r="G43" s="194"/>
      <c r="H43" s="195"/>
      <c r="I43" s="195"/>
      <c r="J43" s="195"/>
      <c r="K43" s="195"/>
      <c r="L43" s="195"/>
      <c r="M43" s="195"/>
      <c r="N43" s="195"/>
      <c r="O43" s="195"/>
      <c r="P43" s="195"/>
      <c r="Q43" s="195"/>
      <c r="R43" s="195"/>
      <c r="S43" s="196"/>
      <c r="T43" s="212"/>
      <c r="U43" s="213"/>
      <c r="V43" s="194"/>
      <c r="W43" s="195"/>
      <c r="X43" s="195"/>
      <c r="Y43" s="195"/>
      <c r="Z43" s="195"/>
      <c r="AA43" s="195"/>
      <c r="AB43" s="196"/>
      <c r="AC43" s="187"/>
      <c r="AD43" s="188"/>
      <c r="AE43" s="194"/>
      <c r="AF43" s="195"/>
      <c r="AG43" s="195"/>
      <c r="AH43" s="195"/>
      <c r="AI43" s="195"/>
      <c r="AJ43" s="196"/>
      <c r="AL43" s="264" t="s">
        <v>223</v>
      </c>
      <c r="AM43" s="272"/>
      <c r="AN43" s="273"/>
      <c r="AO43" s="273"/>
      <c r="AP43" s="274"/>
    </row>
    <row r="44" spans="1:43" ht="12.75" customHeight="1" thickBot="1">
      <c r="A44" s="235"/>
      <c r="B44" s="207"/>
      <c r="C44" s="208"/>
      <c r="D44" s="208"/>
      <c r="E44" s="208"/>
      <c r="F44" s="209"/>
      <c r="G44" s="197"/>
      <c r="H44" s="198"/>
      <c r="I44" s="198"/>
      <c r="J44" s="198"/>
      <c r="K44" s="198"/>
      <c r="L44" s="198"/>
      <c r="M44" s="198"/>
      <c r="N44" s="198"/>
      <c r="O44" s="198"/>
      <c r="P44" s="198"/>
      <c r="Q44" s="198"/>
      <c r="R44" s="198"/>
      <c r="S44" s="199"/>
      <c r="T44" s="214"/>
      <c r="U44" s="215"/>
      <c r="V44" s="197"/>
      <c r="W44" s="198"/>
      <c r="X44" s="198"/>
      <c r="Y44" s="198"/>
      <c r="Z44" s="198"/>
      <c r="AA44" s="198"/>
      <c r="AB44" s="199"/>
      <c r="AC44" s="189"/>
      <c r="AD44" s="190"/>
      <c r="AE44" s="197"/>
      <c r="AF44" s="198"/>
      <c r="AG44" s="198"/>
      <c r="AH44" s="198"/>
      <c r="AI44" s="198"/>
      <c r="AJ44" s="199"/>
      <c r="AL44" s="264"/>
      <c r="AM44" s="275"/>
      <c r="AN44" s="276"/>
      <c r="AO44" s="276"/>
      <c r="AP44" s="277"/>
    </row>
    <row r="45" spans="1:43" ht="12.75" customHeight="1" thickBot="1">
      <c r="B45" s="167"/>
      <c r="C45" s="54"/>
      <c r="D45" s="52"/>
      <c r="E45" s="52"/>
      <c r="F45" s="52"/>
      <c r="G45" s="52"/>
      <c r="H45" s="52"/>
      <c r="I45" s="166"/>
      <c r="J45" s="7"/>
      <c r="K45" s="54"/>
      <c r="L45" s="52"/>
      <c r="M45" s="52"/>
      <c r="N45" s="52"/>
      <c r="O45" s="52"/>
      <c r="P45" s="52"/>
      <c r="Q45" s="52"/>
      <c r="R45" s="53"/>
      <c r="S45" s="54"/>
      <c r="T45" s="7"/>
      <c r="U45" s="7"/>
      <c r="V45" s="54"/>
      <c r="W45" s="54"/>
      <c r="X45" s="54"/>
      <c r="Y45" s="54"/>
      <c r="Z45" s="54"/>
      <c r="AA45" s="54"/>
      <c r="AB45" s="168"/>
      <c r="AC45" s="7"/>
      <c r="AD45" s="7"/>
      <c r="AE45" s="169"/>
      <c r="AF45" s="169"/>
      <c r="AG45" s="169"/>
      <c r="AH45" s="169"/>
      <c r="AI45" s="169"/>
      <c r="AJ45" s="169"/>
      <c r="AL45" s="128"/>
      <c r="AM45" s="131"/>
    </row>
    <row r="46" spans="1:43" ht="7.5" customHeight="1">
      <c r="A46" s="56"/>
      <c r="B46" s="57"/>
      <c r="C46" s="57"/>
      <c r="D46" s="57"/>
      <c r="E46" s="57"/>
      <c r="F46" s="57"/>
      <c r="G46" s="57"/>
      <c r="H46" s="57"/>
      <c r="I46" s="58"/>
      <c r="J46" s="56"/>
      <c r="K46" s="56"/>
      <c r="L46" s="59"/>
      <c r="M46" s="59"/>
      <c r="N46" s="59"/>
      <c r="O46" s="59"/>
      <c r="P46" s="59"/>
      <c r="Q46" s="59"/>
      <c r="R46" s="58"/>
      <c r="S46" s="60"/>
      <c r="T46" s="7"/>
      <c r="U46" s="7"/>
      <c r="V46" s="7"/>
      <c r="W46" s="7"/>
      <c r="X46" s="7"/>
      <c r="Y46" s="7"/>
      <c r="Z46" s="7"/>
      <c r="AA46" s="7"/>
      <c r="AB46" s="7"/>
      <c r="AC46" s="7"/>
      <c r="AD46" s="7"/>
      <c r="AE46" s="7"/>
      <c r="AF46" s="7"/>
      <c r="AG46" s="7"/>
      <c r="AH46" s="7"/>
      <c r="AI46" s="7"/>
      <c r="AJ46" s="7"/>
      <c r="AL46" s="264" t="s">
        <v>224</v>
      </c>
      <c r="AM46" s="278"/>
      <c r="AN46" s="273"/>
      <c r="AO46" s="273"/>
      <c r="AP46" s="274"/>
    </row>
    <row r="47" spans="1:43" ht="15" customHeight="1" thickBot="1">
      <c r="A47" s="256"/>
      <c r="B47" s="257"/>
      <c r="C47" s="258"/>
      <c r="D47" s="258"/>
      <c r="E47" s="258"/>
      <c r="F47" s="258"/>
      <c r="G47" s="258"/>
      <c r="H47" s="258"/>
      <c r="I47" s="258"/>
      <c r="J47" s="258"/>
      <c r="K47" s="258"/>
      <c r="L47" s="256"/>
      <c r="M47" s="257"/>
      <c r="N47" s="257"/>
      <c r="O47" s="171"/>
      <c r="P47" s="259"/>
      <c r="Q47" s="259"/>
      <c r="R47" s="259"/>
      <c r="S47" s="259"/>
      <c r="T47" s="259"/>
      <c r="U47" s="171"/>
      <c r="V47" s="259"/>
      <c r="W47" s="259"/>
      <c r="X47" s="259"/>
      <c r="Y47" s="259"/>
      <c r="Z47" s="259"/>
      <c r="AA47" s="164"/>
      <c r="AB47" s="164"/>
      <c r="AC47" s="164"/>
      <c r="AD47" s="164"/>
      <c r="AE47" s="164"/>
      <c r="AF47" s="171"/>
      <c r="AG47" s="164"/>
      <c r="AH47" s="164"/>
      <c r="AI47" s="164"/>
      <c r="AJ47" s="164"/>
      <c r="AL47" s="265"/>
      <c r="AM47" s="275"/>
      <c r="AN47" s="276"/>
      <c r="AO47" s="276"/>
      <c r="AP47" s="277"/>
    </row>
    <row r="48" spans="1:43" ht="6.75" customHeight="1">
      <c r="A48" s="260" t="s">
        <v>20</v>
      </c>
      <c r="B48" s="261"/>
      <c r="C48" s="261"/>
      <c r="D48" s="61" t="s">
        <v>21</v>
      </c>
      <c r="E48" s="73"/>
      <c r="F48" s="73"/>
      <c r="G48" s="73"/>
      <c r="H48" s="73"/>
      <c r="I48" s="73"/>
      <c r="J48" s="73"/>
      <c r="K48" s="73"/>
      <c r="L48" s="73"/>
      <c r="M48" s="73"/>
      <c r="N48" s="127"/>
      <c r="O48" s="62" t="s">
        <v>22</v>
      </c>
      <c r="P48" s="73"/>
      <c r="Q48" s="73"/>
      <c r="R48" s="73"/>
      <c r="S48" s="73"/>
      <c r="T48" s="73"/>
      <c r="U48" s="73"/>
      <c r="V48" s="73"/>
      <c r="W48" s="73"/>
      <c r="X48" s="73"/>
      <c r="Y48" s="73"/>
      <c r="Z48" s="61" t="s">
        <v>23</v>
      </c>
      <c r="AA48" s="73"/>
      <c r="AB48" s="73"/>
      <c r="AC48" s="73"/>
      <c r="AD48" s="73"/>
      <c r="AE48" s="73"/>
      <c r="AF48" s="73"/>
      <c r="AG48" s="73"/>
      <c r="AH48" s="73"/>
      <c r="AI48" s="73"/>
      <c r="AJ48" s="127"/>
      <c r="AM48" s="7"/>
    </row>
    <row r="49" spans="1:39" ht="23.25" customHeight="1">
      <c r="A49" s="262"/>
      <c r="B49" s="263"/>
      <c r="C49" s="263"/>
      <c r="D49" s="132" t="str">
        <f>MID($AM$40,1,1)</f>
        <v/>
      </c>
      <c r="E49" s="133" t="str">
        <f>MID($AM$40,2,1)</f>
        <v/>
      </c>
      <c r="F49" s="133" t="str">
        <f>MID($AM$40,3,1)</f>
        <v/>
      </c>
      <c r="G49" s="133" t="str">
        <f>MID($AM$40,4,1)</f>
        <v/>
      </c>
      <c r="H49" s="133" t="str">
        <f>MID($AM$40,5,1)</f>
        <v/>
      </c>
      <c r="I49" s="133" t="str">
        <f>MID($AM$40,6,1)</f>
        <v/>
      </c>
      <c r="J49" s="133" t="str">
        <f>MID($AM$40,7,1)</f>
        <v/>
      </c>
      <c r="K49" s="133" t="str">
        <f>MID($AM$40,8,1)</f>
        <v/>
      </c>
      <c r="L49" s="133" t="str">
        <f>MID($AM$40,9,1)</f>
        <v/>
      </c>
      <c r="M49" s="133" t="str">
        <f>MID($AM$40,10,1)</f>
        <v/>
      </c>
      <c r="N49" s="133" t="str">
        <f>MID($AM$40,11,1)</f>
        <v/>
      </c>
      <c r="O49" s="132" t="str">
        <f>MID($AM$43,1,1)</f>
        <v/>
      </c>
      <c r="P49" s="133" t="str">
        <f>MID($AM$43,2,1)</f>
        <v/>
      </c>
      <c r="Q49" s="133" t="str">
        <f>MID($AM$43,3,1)</f>
        <v/>
      </c>
      <c r="R49" s="133" t="str">
        <f>MID($AM$43,4,1)</f>
        <v/>
      </c>
      <c r="S49" s="133" t="str">
        <f>MID($AM$43,5,1)</f>
        <v/>
      </c>
      <c r="T49" s="133" t="str">
        <f>MID($AM$43,6,1)</f>
        <v/>
      </c>
      <c r="U49" s="133" t="str">
        <f>MID($AM$43,7,1)</f>
        <v/>
      </c>
      <c r="V49" s="133" t="str">
        <f>MID($AM$43,8,1)</f>
        <v/>
      </c>
      <c r="W49" s="133" t="str">
        <f>MID($AM$43,9,1)</f>
        <v/>
      </c>
      <c r="X49" s="133" t="str">
        <f>MID($AM$43,10,1)</f>
        <v/>
      </c>
      <c r="Y49" s="133" t="str">
        <f>MID($AM$43,11,1)</f>
        <v/>
      </c>
      <c r="Z49" s="134" t="str">
        <f>MID($AM$46,1,1)</f>
        <v/>
      </c>
      <c r="AA49" s="135" t="str">
        <f>MID($AM$46,2,1)</f>
        <v/>
      </c>
      <c r="AB49" s="135" t="str">
        <f>MID($AM$46,3,1)</f>
        <v/>
      </c>
      <c r="AC49" s="135" t="str">
        <f>MID($AM$46,4,1)</f>
        <v/>
      </c>
      <c r="AD49" s="135" t="str">
        <f>MID($AM$46,5,1)</f>
        <v/>
      </c>
      <c r="AE49" s="135" t="str">
        <f>MID($AM$46,6,1)</f>
        <v/>
      </c>
      <c r="AF49" s="135" t="str">
        <f>MID($AM$46,7,1)</f>
        <v/>
      </c>
      <c r="AG49" s="135" t="str">
        <f>MID($AM$46,8,1)</f>
        <v/>
      </c>
      <c r="AH49" s="135" t="str">
        <f>MID($AM$46,9,1)</f>
        <v/>
      </c>
      <c r="AI49" s="135" t="str">
        <f>MID($AM$46,10,1)</f>
        <v/>
      </c>
      <c r="AJ49" s="136" t="str">
        <f>MID($AM$46,11,1)</f>
        <v/>
      </c>
      <c r="AM49" s="7"/>
    </row>
    <row r="50" spans="1:39" s="63" customFormat="1" ht="10.5" customHeight="1">
      <c r="A50" s="166" t="s">
        <v>267</v>
      </c>
      <c r="AM50" s="83"/>
    </row>
    <row r="51" spans="1:39" s="63" customFormat="1" ht="9.75" customHeight="1">
      <c r="A51" s="46"/>
      <c r="B51" s="46"/>
      <c r="C51" s="46"/>
      <c r="K51" s="251" t="s">
        <v>253</v>
      </c>
      <c r="L51" s="252"/>
      <c r="M51" s="252"/>
      <c r="N51" s="252"/>
      <c r="O51" s="252"/>
      <c r="P51" s="252"/>
      <c r="Q51" s="252"/>
      <c r="R51" s="252"/>
      <c r="S51" s="252"/>
      <c r="T51" s="253"/>
      <c r="U51" s="46"/>
      <c r="V51" s="251" t="s">
        <v>254</v>
      </c>
      <c r="W51" s="252"/>
      <c r="X51" s="252"/>
      <c r="Y51" s="252"/>
      <c r="Z51" s="252"/>
      <c r="AA51" s="252"/>
      <c r="AB51" s="252"/>
      <c r="AC51" s="252"/>
      <c r="AD51" s="252"/>
      <c r="AE51" s="252"/>
      <c r="AF51" s="252"/>
      <c r="AG51" s="252"/>
      <c r="AH51" s="252"/>
      <c r="AI51" s="252"/>
      <c r="AJ51" s="253"/>
      <c r="AM51" s="129"/>
    </row>
    <row r="52" spans="1:39" s="64" customFormat="1">
      <c r="A52" s="151"/>
      <c r="B52" s="151"/>
      <c r="C52" s="151"/>
      <c r="K52" s="254" t="s">
        <v>24</v>
      </c>
      <c r="L52" s="229"/>
      <c r="M52" s="229"/>
      <c r="N52" s="229"/>
      <c r="O52" s="255"/>
      <c r="P52" s="254" t="s">
        <v>240</v>
      </c>
      <c r="Q52" s="229"/>
      <c r="R52" s="229"/>
      <c r="S52" s="229"/>
      <c r="T52" s="255"/>
      <c r="U52" s="152"/>
      <c r="V52" s="254" t="s">
        <v>245</v>
      </c>
      <c r="W52" s="229"/>
      <c r="X52" s="229"/>
      <c r="Y52" s="229"/>
      <c r="Z52" s="255"/>
      <c r="AA52" s="254" t="s">
        <v>244</v>
      </c>
      <c r="AB52" s="229"/>
      <c r="AC52" s="229"/>
      <c r="AD52" s="229"/>
      <c r="AE52" s="255"/>
      <c r="AF52" s="254" t="s">
        <v>243</v>
      </c>
      <c r="AG52" s="229"/>
      <c r="AH52" s="229"/>
      <c r="AI52" s="229"/>
      <c r="AJ52" s="255"/>
      <c r="AM52" s="129"/>
    </row>
    <row r="53" spans="1:39">
      <c r="A53" s="7"/>
      <c r="B53" s="7"/>
      <c r="C53" s="7"/>
      <c r="K53" s="65"/>
      <c r="L53" s="7"/>
      <c r="M53" s="7"/>
      <c r="N53" s="7"/>
      <c r="O53" s="66"/>
      <c r="P53" s="65"/>
      <c r="Q53" s="7"/>
      <c r="R53" s="7"/>
      <c r="S53" s="7"/>
      <c r="T53" s="66"/>
      <c r="U53" s="7"/>
      <c r="V53" s="65"/>
      <c r="W53" s="7"/>
      <c r="X53" s="7"/>
      <c r="Y53" s="7"/>
      <c r="Z53" s="146"/>
      <c r="AA53" s="144"/>
      <c r="AB53" s="145"/>
      <c r="AC53" s="145"/>
      <c r="AD53" s="145"/>
      <c r="AE53" s="146"/>
      <c r="AF53" s="65"/>
      <c r="AG53" s="7"/>
      <c r="AH53" s="7"/>
      <c r="AI53" s="7"/>
      <c r="AJ53" s="66"/>
      <c r="AM53" s="130"/>
    </row>
    <row r="54" spans="1:39">
      <c r="A54" s="7"/>
      <c r="B54" s="7"/>
      <c r="C54" s="7"/>
      <c r="K54" s="65"/>
      <c r="L54" s="7"/>
      <c r="M54" s="7"/>
      <c r="N54" s="7"/>
      <c r="O54" s="66"/>
      <c r="P54" s="65"/>
      <c r="Q54" s="7"/>
      <c r="R54" s="7"/>
      <c r="S54" s="7"/>
      <c r="T54" s="66"/>
      <c r="U54" s="7"/>
      <c r="V54" s="65"/>
      <c r="W54" s="7"/>
      <c r="X54" s="7"/>
      <c r="Y54" s="7"/>
      <c r="Z54" s="146"/>
      <c r="AA54" s="144"/>
      <c r="AB54" s="145"/>
      <c r="AC54" s="145"/>
      <c r="AD54" s="145"/>
      <c r="AE54" s="146"/>
      <c r="AF54" s="65"/>
      <c r="AG54" s="7"/>
      <c r="AH54" s="7"/>
      <c r="AI54" s="7"/>
      <c r="AJ54" s="66"/>
      <c r="AM54" s="7"/>
    </row>
    <row r="55" spans="1:39" ht="7.5" customHeight="1">
      <c r="A55" s="7"/>
      <c r="B55" s="7"/>
      <c r="C55" s="7"/>
      <c r="K55" s="65"/>
      <c r="L55" s="7"/>
      <c r="M55" s="7"/>
      <c r="N55" s="7"/>
      <c r="O55" s="66"/>
      <c r="P55" s="67"/>
      <c r="Q55" s="55"/>
      <c r="R55" s="55"/>
      <c r="S55" s="55"/>
      <c r="T55" s="66"/>
      <c r="U55" s="7"/>
      <c r="V55" s="65"/>
      <c r="W55" s="7"/>
      <c r="X55" s="7"/>
      <c r="Y55" s="7"/>
      <c r="Z55" s="146"/>
      <c r="AA55" s="144"/>
      <c r="AB55" s="145"/>
      <c r="AC55" s="145"/>
      <c r="AD55" s="145"/>
      <c r="AE55" s="146"/>
      <c r="AF55" s="65"/>
      <c r="AG55" s="7"/>
      <c r="AH55" s="7"/>
      <c r="AI55" s="7"/>
      <c r="AJ55" s="66"/>
    </row>
    <row r="56" spans="1:39" ht="14.25" customHeight="1">
      <c r="A56" s="7"/>
      <c r="B56" s="7"/>
      <c r="C56" s="7"/>
      <c r="K56" s="67"/>
      <c r="L56" s="55"/>
      <c r="M56" s="55"/>
      <c r="N56" s="55"/>
      <c r="O56" s="150"/>
      <c r="P56" s="249" t="s">
        <v>241</v>
      </c>
      <c r="Q56" s="250"/>
      <c r="R56" s="69"/>
      <c r="S56" s="70" t="s">
        <v>242</v>
      </c>
      <c r="T56" s="71"/>
      <c r="U56" s="7"/>
      <c r="V56" s="67"/>
      <c r="W56" s="55"/>
      <c r="X56" s="55"/>
      <c r="Y56" s="55"/>
      <c r="Z56" s="149"/>
      <c r="AA56" s="147"/>
      <c r="AB56" s="148"/>
      <c r="AC56" s="148"/>
      <c r="AD56" s="148"/>
      <c r="AE56" s="149"/>
      <c r="AF56" s="67"/>
      <c r="AG56" s="55"/>
      <c r="AH56" s="55"/>
      <c r="AI56" s="55"/>
      <c r="AJ56" s="68"/>
    </row>
    <row r="57" spans="1:39">
      <c r="AJ57" s="72" t="s">
        <v>268</v>
      </c>
    </row>
    <row r="58" spans="1:39">
      <c r="AJ58" s="72"/>
    </row>
    <row r="59" spans="1:39" ht="14.25" hidden="1" customHeight="1" thickBot="1">
      <c r="A59" s="74" t="s">
        <v>29</v>
      </c>
      <c r="B59" s="74" t="s">
        <v>30</v>
      </c>
      <c r="C59" s="74" t="s">
        <v>31</v>
      </c>
      <c r="F59" s="86" t="s">
        <v>200</v>
      </c>
    </row>
    <row r="60" spans="1:39" ht="14.25" hidden="1" customHeight="1" thickBot="1">
      <c r="A60" s="74" t="s">
        <v>45</v>
      </c>
      <c r="B60" s="74" t="s">
        <v>45</v>
      </c>
      <c r="C60" s="74" t="s">
        <v>46</v>
      </c>
      <c r="F60" s="76" t="str">
        <f>DBCS($AM$20)</f>
        <v/>
      </c>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8"/>
    </row>
    <row r="61" spans="1:39" ht="13.5" hidden="1" customHeight="1">
      <c r="A61" s="74" t="s">
        <v>47</v>
      </c>
      <c r="B61" s="74" t="s">
        <v>47</v>
      </c>
      <c r="C61" s="74" t="s">
        <v>46</v>
      </c>
      <c r="F61" s="45" t="s">
        <v>195</v>
      </c>
    </row>
    <row r="62" spans="1:39" ht="14.25" hidden="1" customHeight="1" thickBot="1">
      <c r="A62" s="74" t="s">
        <v>48</v>
      </c>
      <c r="B62" s="74" t="s">
        <v>48</v>
      </c>
      <c r="C62" s="74" t="s">
        <v>46</v>
      </c>
      <c r="F62" s="86" t="s">
        <v>192</v>
      </c>
    </row>
    <row r="63" spans="1:39" ht="13.5" hidden="1" customHeight="1">
      <c r="A63" s="74" t="s">
        <v>49</v>
      </c>
      <c r="B63" s="74" t="s">
        <v>49</v>
      </c>
      <c r="C63" s="74" t="s">
        <v>46</v>
      </c>
      <c r="F63" s="79"/>
      <c r="G63" s="80">
        <v>1</v>
      </c>
      <c r="H63" s="80">
        <v>2</v>
      </c>
      <c r="I63" s="80">
        <v>3</v>
      </c>
      <c r="J63" s="80">
        <v>4</v>
      </c>
      <c r="K63" s="80">
        <v>5</v>
      </c>
      <c r="L63" s="80">
        <v>6</v>
      </c>
      <c r="M63" s="80">
        <v>7</v>
      </c>
      <c r="N63" s="80">
        <v>8</v>
      </c>
      <c r="O63" s="80">
        <v>9</v>
      </c>
      <c r="P63" s="80">
        <v>10</v>
      </c>
      <c r="Q63" s="80">
        <v>11</v>
      </c>
      <c r="R63" s="80">
        <v>12</v>
      </c>
      <c r="S63" s="80">
        <v>13</v>
      </c>
      <c r="T63" s="80">
        <v>14</v>
      </c>
      <c r="U63" s="80">
        <v>15</v>
      </c>
      <c r="V63" s="80">
        <v>16</v>
      </c>
      <c r="W63" s="80">
        <v>17</v>
      </c>
      <c r="X63" s="80">
        <v>18</v>
      </c>
      <c r="Y63" s="80">
        <v>19</v>
      </c>
      <c r="Z63" s="80">
        <v>20</v>
      </c>
      <c r="AA63" s="80">
        <v>21</v>
      </c>
      <c r="AB63" s="80">
        <v>22</v>
      </c>
      <c r="AC63" s="80">
        <v>23</v>
      </c>
      <c r="AD63" s="80">
        <v>24</v>
      </c>
      <c r="AE63" s="80">
        <v>25</v>
      </c>
      <c r="AF63" s="80">
        <v>26</v>
      </c>
      <c r="AG63" s="80">
        <v>27</v>
      </c>
      <c r="AH63" s="80">
        <v>28</v>
      </c>
      <c r="AI63" s="80">
        <v>29</v>
      </c>
      <c r="AJ63" s="81">
        <v>30</v>
      </c>
    </row>
    <row r="64" spans="1:39" ht="13.5" hidden="1" customHeight="1">
      <c r="A64" s="74" t="s">
        <v>50</v>
      </c>
      <c r="B64" s="74" t="s">
        <v>50</v>
      </c>
      <c r="C64" s="74" t="s">
        <v>46</v>
      </c>
      <c r="F64" s="82" t="s">
        <v>187</v>
      </c>
      <c r="G64" s="83" t="str">
        <f>MID($F$60,1,1)</f>
        <v/>
      </c>
      <c r="H64" s="83" t="str">
        <f>MID($F$60,2,1)</f>
        <v/>
      </c>
      <c r="I64" s="83" t="str">
        <f>MID($F$60,3,1)</f>
        <v/>
      </c>
      <c r="J64" s="83" t="str">
        <f>MID($F$60,4,1)</f>
        <v/>
      </c>
      <c r="K64" s="83" t="str">
        <f>MID($F$60,5,1)</f>
        <v/>
      </c>
      <c r="L64" s="83" t="str">
        <f>MID($F$60,6,1)</f>
        <v/>
      </c>
      <c r="M64" s="83" t="str">
        <f>MID($F$60,7,1)</f>
        <v/>
      </c>
      <c r="N64" s="83" t="str">
        <f>MID($F$60,8,1)</f>
        <v/>
      </c>
      <c r="O64" s="83" t="str">
        <f>MID($F$60,9,1)</f>
        <v/>
      </c>
      <c r="P64" s="83" t="str">
        <f>MID($F$60,10,1)</f>
        <v/>
      </c>
      <c r="Q64" s="83" t="str">
        <f>MID($F$60,11,1)</f>
        <v/>
      </c>
      <c r="R64" s="83" t="str">
        <f>MID($F$60,12,1)</f>
        <v/>
      </c>
      <c r="S64" s="83" t="str">
        <f>MID($F$60,13,1)</f>
        <v/>
      </c>
      <c r="T64" s="83" t="str">
        <f>MID($F$60,14,1)</f>
        <v/>
      </c>
      <c r="U64" s="83" t="str">
        <f>MID($F$60,15,1)</f>
        <v/>
      </c>
      <c r="V64" s="83" t="str">
        <f>MID($F$60,16,1)</f>
        <v/>
      </c>
      <c r="W64" s="83" t="str">
        <f>MID($F$60,17,1)</f>
        <v/>
      </c>
      <c r="X64" s="83" t="str">
        <f>MID($F$60,18,1)</f>
        <v/>
      </c>
      <c r="Y64" s="83" t="str">
        <f>MID($F$60,19,1)</f>
        <v/>
      </c>
      <c r="Z64" s="83" t="str">
        <f>MID($F$60,20,1)</f>
        <v/>
      </c>
      <c r="AA64" s="83" t="str">
        <f>MID($F$60,21,1)</f>
        <v/>
      </c>
      <c r="AB64" s="83" t="str">
        <f>MID($F$60,22,1)</f>
        <v/>
      </c>
      <c r="AC64" s="83" t="str">
        <f>MID($F$60,23,1)</f>
        <v/>
      </c>
      <c r="AD64" s="83" t="str">
        <f>MID($F$60,24,1)</f>
        <v/>
      </c>
      <c r="AE64" s="83" t="str">
        <f>MID($F$60,25,1)</f>
        <v/>
      </c>
      <c r="AF64" s="83" t="str">
        <f>MID($F$60,26,1)</f>
        <v/>
      </c>
      <c r="AG64" s="83" t="str">
        <f>MID($F$60,27,1)</f>
        <v/>
      </c>
      <c r="AH64" s="83" t="str">
        <f>MID($F$60,28,1)</f>
        <v/>
      </c>
      <c r="AI64" s="83" t="str">
        <f>MID($F$60,29,1)</f>
        <v/>
      </c>
      <c r="AJ64" s="84" t="str">
        <f>MID($F$60,30,1)</f>
        <v/>
      </c>
    </row>
    <row r="65" spans="1:36" ht="13.5" hidden="1" customHeight="1">
      <c r="A65" s="74" t="s">
        <v>51</v>
      </c>
      <c r="B65" s="74" t="s">
        <v>51</v>
      </c>
      <c r="C65" s="74" t="s">
        <v>46</v>
      </c>
      <c r="F65" s="82" t="s">
        <v>188</v>
      </c>
      <c r="G65" s="83" t="str">
        <f>IF($G$64="","★",$G$64)</f>
        <v>★</v>
      </c>
      <c r="H65" s="83" t="str">
        <f>IF($H64="","★",$H$64)</f>
        <v>★</v>
      </c>
      <c r="I65" s="83" t="str">
        <f>IF($I$64="","★",$I$64)</f>
        <v>★</v>
      </c>
      <c r="J65" s="83" t="str">
        <f>IF($J$64="","★",$J$64)</f>
        <v>★</v>
      </c>
      <c r="K65" s="83" t="str">
        <f>IF($K$64="","★",$K$64)</f>
        <v>★</v>
      </c>
      <c r="L65" s="83" t="str">
        <f>IF($L$64="","★",$L$64)</f>
        <v>★</v>
      </c>
      <c r="M65" s="83" t="str">
        <f>IF($M$64="","★",$M$64)</f>
        <v>★</v>
      </c>
      <c r="N65" s="83" t="str">
        <f>IF($N$64="","★",$N$64)</f>
        <v>★</v>
      </c>
      <c r="O65" s="83" t="str">
        <f>IF($O$64="","★",$O$64)</f>
        <v>★</v>
      </c>
      <c r="P65" s="83" t="str">
        <f>IF($P$64="","★",$P$64)</f>
        <v>★</v>
      </c>
      <c r="Q65" s="83" t="str">
        <f>IF($Q$64="","★",$Q$64)</f>
        <v>★</v>
      </c>
      <c r="R65" s="83" t="str">
        <f>IF($R$64="","★",$R$64)</f>
        <v>★</v>
      </c>
      <c r="S65" s="83" t="str">
        <f>IF($S$64="","★",$S$64)</f>
        <v>★</v>
      </c>
      <c r="T65" s="83" t="str">
        <f>IF($T$64="","★",$T$64)</f>
        <v>★</v>
      </c>
      <c r="U65" s="83" t="str">
        <f>IF($U$64="","★",$U$64)</f>
        <v>★</v>
      </c>
      <c r="V65" s="83" t="str">
        <f>IF($V$64="","★",$V$64)</f>
        <v>★</v>
      </c>
      <c r="W65" s="83" t="str">
        <f>IF($W$64="","★",$W$64)</f>
        <v>★</v>
      </c>
      <c r="X65" s="83" t="str">
        <f>IF($X$64="","★",$X$64)</f>
        <v>★</v>
      </c>
      <c r="Y65" s="83" t="str">
        <f>IF($Y$64="","★",$Y$64)</f>
        <v>★</v>
      </c>
      <c r="Z65" s="83" t="str">
        <f>IF($Z$64="","★",$Z$64)</f>
        <v>★</v>
      </c>
      <c r="AA65" s="83" t="str">
        <f>IF($AA$64="","★",$AA$64)</f>
        <v>★</v>
      </c>
      <c r="AB65" s="83" t="str">
        <f>IF($AB$64="","★",$AB$64)</f>
        <v>★</v>
      </c>
      <c r="AC65" s="83" t="str">
        <f>IF($AC$64="","★",$AC$64)</f>
        <v>★</v>
      </c>
      <c r="AD65" s="83" t="str">
        <f>IF($AD$64="","★",$AD$64)</f>
        <v>★</v>
      </c>
      <c r="AE65" s="83" t="str">
        <f>IF($AE$64="","★",$AE$64)</f>
        <v>★</v>
      </c>
      <c r="AF65" s="83" t="str">
        <f>IF($AF$64="","★",$AF$64)</f>
        <v>★</v>
      </c>
      <c r="AG65" s="83" t="str">
        <f>IF($AG$64="","★",$AG$64)</f>
        <v>★</v>
      </c>
      <c r="AH65" s="83" t="str">
        <f>IF($AH$64="","★",$AH$64)</f>
        <v>★</v>
      </c>
      <c r="AI65" s="83" t="str">
        <f>IF($AI$64="","★",$AI$64)</f>
        <v>★</v>
      </c>
      <c r="AJ65" s="84" t="str">
        <f>IF($AJ$64="","★",$AJ$64)</f>
        <v>★</v>
      </c>
    </row>
    <row r="66" spans="1:36" ht="13.5" hidden="1" customHeight="1">
      <c r="A66" s="74" t="s">
        <v>52</v>
      </c>
      <c r="B66" s="74" t="s">
        <v>52</v>
      </c>
      <c r="C66" s="74" t="s">
        <v>46</v>
      </c>
      <c r="F66" s="82" t="s">
        <v>189</v>
      </c>
      <c r="G66" s="88" t="str">
        <f t="shared" ref="G66:AJ66" si="0">IF(G65="★","",VLOOKUP(G65,文字一覧,2,FALSE))</f>
        <v/>
      </c>
      <c r="H66" s="88" t="str">
        <f t="shared" si="0"/>
        <v/>
      </c>
      <c r="I66" s="88" t="str">
        <f t="shared" si="0"/>
        <v/>
      </c>
      <c r="J66" s="88" t="str">
        <f>IF(J65="★","",VLOOKUP(J65,文字一覧,2,FALSE))</f>
        <v/>
      </c>
      <c r="K66" s="88" t="str">
        <f t="shared" si="0"/>
        <v/>
      </c>
      <c r="L66" s="88" t="str">
        <f t="shared" si="0"/>
        <v/>
      </c>
      <c r="M66" s="88" t="str">
        <f t="shared" si="0"/>
        <v/>
      </c>
      <c r="N66" s="88" t="str">
        <f t="shared" si="0"/>
        <v/>
      </c>
      <c r="O66" s="88" t="str">
        <f t="shared" si="0"/>
        <v/>
      </c>
      <c r="P66" s="88" t="str">
        <f t="shared" si="0"/>
        <v/>
      </c>
      <c r="Q66" s="88" t="str">
        <f t="shared" si="0"/>
        <v/>
      </c>
      <c r="R66" s="88" t="str">
        <f t="shared" si="0"/>
        <v/>
      </c>
      <c r="S66" s="88" t="str">
        <f t="shared" si="0"/>
        <v/>
      </c>
      <c r="T66" s="88" t="str">
        <f t="shared" si="0"/>
        <v/>
      </c>
      <c r="U66" s="88" t="str">
        <f t="shared" si="0"/>
        <v/>
      </c>
      <c r="V66" s="88" t="str">
        <f t="shared" si="0"/>
        <v/>
      </c>
      <c r="W66" s="88" t="str">
        <f t="shared" si="0"/>
        <v/>
      </c>
      <c r="X66" s="88" t="str">
        <f t="shared" si="0"/>
        <v/>
      </c>
      <c r="Y66" s="88" t="str">
        <f t="shared" si="0"/>
        <v/>
      </c>
      <c r="Z66" s="88" t="str">
        <f t="shared" si="0"/>
        <v/>
      </c>
      <c r="AA66" s="88" t="str">
        <f t="shared" si="0"/>
        <v/>
      </c>
      <c r="AB66" s="88" t="str">
        <f t="shared" si="0"/>
        <v/>
      </c>
      <c r="AC66" s="88" t="str">
        <f t="shared" si="0"/>
        <v/>
      </c>
      <c r="AD66" s="88" t="str">
        <f t="shared" si="0"/>
        <v/>
      </c>
      <c r="AE66" s="88" t="str">
        <f t="shared" si="0"/>
        <v/>
      </c>
      <c r="AF66" s="88" t="str">
        <f t="shared" si="0"/>
        <v/>
      </c>
      <c r="AG66" s="88" t="str">
        <f t="shared" si="0"/>
        <v/>
      </c>
      <c r="AH66" s="88" t="str">
        <f t="shared" si="0"/>
        <v/>
      </c>
      <c r="AI66" s="88" t="str">
        <f t="shared" si="0"/>
        <v/>
      </c>
      <c r="AJ66" s="89" t="str">
        <f t="shared" si="0"/>
        <v/>
      </c>
    </row>
    <row r="67" spans="1:36" ht="13.5" hidden="1" customHeight="1">
      <c r="A67" s="74" t="s">
        <v>32</v>
      </c>
      <c r="B67" s="74" t="s">
        <v>32</v>
      </c>
      <c r="C67" s="74" t="s">
        <v>46</v>
      </c>
      <c r="F67" s="82" t="s">
        <v>190</v>
      </c>
      <c r="G67" s="83" t="str">
        <f t="shared" ref="G67:AJ67" si="1">VLOOKUP(G65,文字一覧,3,FALSE)</f>
        <v>★</v>
      </c>
      <c r="H67" s="83" t="str">
        <f t="shared" si="1"/>
        <v>★</v>
      </c>
      <c r="I67" s="83" t="str">
        <f t="shared" si="1"/>
        <v>★</v>
      </c>
      <c r="J67" s="83" t="str">
        <f t="shared" si="1"/>
        <v>★</v>
      </c>
      <c r="K67" s="83" t="str">
        <f t="shared" si="1"/>
        <v>★</v>
      </c>
      <c r="L67" s="83" t="str">
        <f t="shared" si="1"/>
        <v>★</v>
      </c>
      <c r="M67" s="83" t="str">
        <f t="shared" si="1"/>
        <v>★</v>
      </c>
      <c r="N67" s="83" t="str">
        <f t="shared" si="1"/>
        <v>★</v>
      </c>
      <c r="O67" s="83" t="str">
        <f t="shared" si="1"/>
        <v>★</v>
      </c>
      <c r="P67" s="83" t="str">
        <f t="shared" si="1"/>
        <v>★</v>
      </c>
      <c r="Q67" s="83" t="str">
        <f t="shared" si="1"/>
        <v>★</v>
      </c>
      <c r="R67" s="83" t="str">
        <f t="shared" si="1"/>
        <v>★</v>
      </c>
      <c r="S67" s="83" t="str">
        <f t="shared" si="1"/>
        <v>★</v>
      </c>
      <c r="T67" s="83" t="str">
        <f t="shared" si="1"/>
        <v>★</v>
      </c>
      <c r="U67" s="83" t="str">
        <f t="shared" si="1"/>
        <v>★</v>
      </c>
      <c r="V67" s="83" t="str">
        <f t="shared" si="1"/>
        <v>★</v>
      </c>
      <c r="W67" s="83" t="str">
        <f t="shared" si="1"/>
        <v>★</v>
      </c>
      <c r="X67" s="83" t="str">
        <f t="shared" si="1"/>
        <v>★</v>
      </c>
      <c r="Y67" s="83" t="str">
        <f t="shared" si="1"/>
        <v>★</v>
      </c>
      <c r="Z67" s="83" t="str">
        <f t="shared" si="1"/>
        <v>★</v>
      </c>
      <c r="AA67" s="83" t="str">
        <f t="shared" si="1"/>
        <v>★</v>
      </c>
      <c r="AB67" s="83" t="str">
        <f t="shared" si="1"/>
        <v>★</v>
      </c>
      <c r="AC67" s="83" t="str">
        <f t="shared" si="1"/>
        <v>★</v>
      </c>
      <c r="AD67" s="83" t="str">
        <f t="shared" si="1"/>
        <v>★</v>
      </c>
      <c r="AE67" s="83" t="str">
        <f t="shared" si="1"/>
        <v>★</v>
      </c>
      <c r="AF67" s="83" t="str">
        <f t="shared" si="1"/>
        <v>★</v>
      </c>
      <c r="AG67" s="83" t="str">
        <f t="shared" si="1"/>
        <v>★</v>
      </c>
      <c r="AH67" s="83" t="str">
        <f t="shared" si="1"/>
        <v>★</v>
      </c>
      <c r="AI67" s="83" t="str">
        <f t="shared" si="1"/>
        <v>★</v>
      </c>
      <c r="AJ67" s="84" t="str">
        <f t="shared" si="1"/>
        <v>★</v>
      </c>
    </row>
    <row r="68" spans="1:36" ht="14.25" hidden="1" customHeight="1" thickBot="1">
      <c r="A68" s="74" t="s">
        <v>53</v>
      </c>
      <c r="B68" s="74" t="s">
        <v>53</v>
      </c>
      <c r="C68" s="74" t="s">
        <v>46</v>
      </c>
      <c r="F68" s="85" t="s">
        <v>191</v>
      </c>
      <c r="G68" s="90" t="str">
        <f>IF(G67="★","",G67)</f>
        <v/>
      </c>
      <c r="H68" s="90" t="str">
        <f t="shared" ref="H68:AJ68" si="2">IF(H67="★","",H67)</f>
        <v/>
      </c>
      <c r="I68" s="90" t="str">
        <f t="shared" si="2"/>
        <v/>
      </c>
      <c r="J68" s="90" t="str">
        <f t="shared" si="2"/>
        <v/>
      </c>
      <c r="K68" s="90" t="str">
        <f t="shared" si="2"/>
        <v/>
      </c>
      <c r="L68" s="90" t="str">
        <f t="shared" si="2"/>
        <v/>
      </c>
      <c r="M68" s="90" t="str">
        <f t="shared" si="2"/>
        <v/>
      </c>
      <c r="N68" s="90" t="str">
        <f t="shared" si="2"/>
        <v/>
      </c>
      <c r="O68" s="90" t="str">
        <f t="shared" si="2"/>
        <v/>
      </c>
      <c r="P68" s="90" t="str">
        <f t="shared" si="2"/>
        <v/>
      </c>
      <c r="Q68" s="90" t="str">
        <f t="shared" si="2"/>
        <v/>
      </c>
      <c r="R68" s="90" t="str">
        <f t="shared" si="2"/>
        <v/>
      </c>
      <c r="S68" s="90" t="str">
        <f t="shared" si="2"/>
        <v/>
      </c>
      <c r="T68" s="90" t="str">
        <f t="shared" si="2"/>
        <v/>
      </c>
      <c r="U68" s="90" t="str">
        <f t="shared" si="2"/>
        <v/>
      </c>
      <c r="V68" s="90" t="str">
        <f t="shared" si="2"/>
        <v/>
      </c>
      <c r="W68" s="90" t="str">
        <f t="shared" si="2"/>
        <v/>
      </c>
      <c r="X68" s="90" t="str">
        <f t="shared" si="2"/>
        <v/>
      </c>
      <c r="Y68" s="90" t="str">
        <f t="shared" si="2"/>
        <v/>
      </c>
      <c r="Z68" s="90" t="str">
        <f t="shared" si="2"/>
        <v/>
      </c>
      <c r="AA68" s="90" t="str">
        <f t="shared" si="2"/>
        <v/>
      </c>
      <c r="AB68" s="90" t="str">
        <f t="shared" si="2"/>
        <v/>
      </c>
      <c r="AC68" s="90" t="str">
        <f t="shared" si="2"/>
        <v/>
      </c>
      <c r="AD68" s="90" t="str">
        <f t="shared" si="2"/>
        <v/>
      </c>
      <c r="AE68" s="90" t="str">
        <f t="shared" si="2"/>
        <v/>
      </c>
      <c r="AF68" s="90" t="str">
        <f t="shared" si="2"/>
        <v/>
      </c>
      <c r="AG68" s="90" t="str">
        <f t="shared" si="2"/>
        <v/>
      </c>
      <c r="AH68" s="90" t="str">
        <f t="shared" si="2"/>
        <v/>
      </c>
      <c r="AI68" s="90" t="str">
        <f t="shared" si="2"/>
        <v/>
      </c>
      <c r="AJ68" s="91" t="str">
        <f t="shared" si="2"/>
        <v/>
      </c>
    </row>
    <row r="69" spans="1:36" ht="13.5" hidden="1" customHeight="1">
      <c r="A69" s="74" t="s">
        <v>54</v>
      </c>
      <c r="B69" s="74" t="s">
        <v>54</v>
      </c>
      <c r="C69" s="74" t="s">
        <v>46</v>
      </c>
      <c r="F69" s="87" t="s">
        <v>195</v>
      </c>
    </row>
    <row r="70" spans="1:36" ht="14.25" hidden="1" customHeight="1" thickBot="1">
      <c r="A70" s="74" t="s">
        <v>55</v>
      </c>
      <c r="B70" s="74" t="s">
        <v>55</v>
      </c>
      <c r="C70" s="74" t="s">
        <v>46</v>
      </c>
      <c r="F70" s="45" t="s">
        <v>193</v>
      </c>
    </row>
    <row r="71" spans="1:36" ht="14.25" hidden="1" customHeight="1" thickBot="1">
      <c r="A71" s="74" t="s">
        <v>56</v>
      </c>
      <c r="B71" s="74" t="s">
        <v>56</v>
      </c>
      <c r="C71" s="74" t="s">
        <v>46</v>
      </c>
      <c r="F71" s="76" t="str">
        <f>G66&amp;G68&amp;H66&amp;H68&amp;I66&amp;I68&amp;J66&amp;J68&amp;K66&amp;K68&amp;L66&amp;L68&amp;M66&amp;M68&amp;N66&amp;N68&amp;O66&amp;O68&amp;P66&amp;P68&amp;Q66&amp;Q68&amp;R66&amp;R68&amp;S66&amp;S68&amp;T66&amp;T68&amp;U66&amp;U68&amp;V66&amp;V68&amp;W66&amp;W68&amp;X66&amp;X68&amp;Y66&amp;Y68&amp;Z66&amp;Z68&amp;AA66&amp;AA68&amp;AB66&amp;AB68&amp;AC66&amp;AC68&amp;AD66&amp;AD68&amp;AE66&amp;AE68&amp;AF66&amp;AF68&amp;AG66&amp;AG68&amp;AH66&amp;AH68&amp;AI66&amp;AI68&amp;AJ66&amp;AJ68</f>
        <v/>
      </c>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8"/>
    </row>
    <row r="72" spans="1:36" ht="13.5" hidden="1" customHeight="1">
      <c r="A72" s="74" t="s">
        <v>57</v>
      </c>
      <c r="B72" s="74" t="s">
        <v>57</v>
      </c>
      <c r="C72" s="74" t="s">
        <v>46</v>
      </c>
      <c r="F72" s="45" t="s">
        <v>196</v>
      </c>
    </row>
    <row r="73" spans="1:36" ht="13.5" hidden="1" customHeight="1">
      <c r="A73" s="74" t="s">
        <v>58</v>
      </c>
      <c r="B73" s="74" t="s">
        <v>58</v>
      </c>
      <c r="C73" s="74" t="s">
        <v>46</v>
      </c>
      <c r="F73" s="45" t="s">
        <v>194</v>
      </c>
    </row>
    <row r="74" spans="1:36" ht="13.5" hidden="1" customHeight="1">
      <c r="A74" s="74" t="s">
        <v>59</v>
      </c>
      <c r="B74" s="74" t="s">
        <v>59</v>
      </c>
      <c r="C74" s="74" t="s">
        <v>46</v>
      </c>
    </row>
    <row r="75" spans="1:36" ht="13.5" hidden="1" customHeight="1">
      <c r="A75" s="74" t="s">
        <v>60</v>
      </c>
      <c r="B75" s="74" t="s">
        <v>60</v>
      </c>
      <c r="C75" s="74" t="s">
        <v>46</v>
      </c>
    </row>
    <row r="76" spans="1:36" ht="14.25" hidden="1" customHeight="1" thickBot="1">
      <c r="A76" s="74" t="s">
        <v>61</v>
      </c>
      <c r="B76" s="74" t="s">
        <v>61</v>
      </c>
      <c r="C76" s="74" t="s">
        <v>46</v>
      </c>
      <c r="F76" s="86" t="s">
        <v>201</v>
      </c>
      <c r="P76" t="s">
        <v>205</v>
      </c>
      <c r="R76" t="s">
        <v>206</v>
      </c>
      <c r="W76" t="s">
        <v>207</v>
      </c>
      <c r="AB76" s="93" t="s">
        <v>235</v>
      </c>
    </row>
    <row r="77" spans="1:36" ht="14.25" hidden="1" customHeight="1" thickBot="1">
      <c r="A77" s="74" t="s">
        <v>62</v>
      </c>
      <c r="B77" s="74" t="s">
        <v>62</v>
      </c>
      <c r="C77" s="74" t="s">
        <v>46</v>
      </c>
      <c r="F77" s="236">
        <f>AM22</f>
        <v>0</v>
      </c>
      <c r="G77" s="237"/>
      <c r="H77" s="237"/>
      <c r="I77" s="237"/>
      <c r="J77" s="237"/>
      <c r="K77" s="237"/>
      <c r="L77" s="237"/>
      <c r="M77" s="237"/>
      <c r="N77" s="238"/>
      <c r="O77" t="s">
        <v>204</v>
      </c>
      <c r="P77" s="106">
        <f>IF(F77=0,0,IF(F77=9900,0,LEN(F77)))</f>
        <v>0</v>
      </c>
      <c r="Q77" s="104" t="s">
        <v>204</v>
      </c>
      <c r="R77" s="92" t="str">
        <f>MID(F77,1,1)</f>
        <v>0</v>
      </c>
      <c r="S77" s="92" t="str">
        <f>MID(F77,2,1)</f>
        <v/>
      </c>
      <c r="T77" s="92" t="str">
        <f>MID(F77,3,1)</f>
        <v/>
      </c>
      <c r="U77" s="92" t="str">
        <f>MID(F77,4,1)</f>
        <v/>
      </c>
      <c r="V77" t="s">
        <v>204</v>
      </c>
      <c r="W77" s="92" t="str">
        <f>IF(P77=0,"",IF(P77=4,R77,0))</f>
        <v/>
      </c>
      <c r="X77" s="92" t="str">
        <f>IF(P77=0,"",IF(P77=4,S77,IF(P77=3,R77,0)))</f>
        <v/>
      </c>
      <c r="Y77" s="92" t="str">
        <f>IF(P77=0,"",IF(P77=4,T77,IF(P77=3,S77,IF(P77=2,R77,0))))</f>
        <v/>
      </c>
      <c r="Z77" s="92" t="str">
        <f>IF(P77=0,"",IF(P77=4,U77,IF(P77=3,T77,IF(P77=2,S77,IF(P77=1,R77,0)))))</f>
        <v/>
      </c>
      <c r="AB77" s="141" t="str">
        <f>IF(AM22=9900,"★",IF(AM30&lt;&gt;"","★",""))</f>
        <v/>
      </c>
    </row>
    <row r="78" spans="1:36" ht="13.5" hidden="1" customHeight="1">
      <c r="A78" s="74" t="s">
        <v>63</v>
      </c>
      <c r="B78" s="74" t="s">
        <v>63</v>
      </c>
      <c r="C78" s="74" t="s">
        <v>46</v>
      </c>
      <c r="P78" s="105"/>
      <c r="Q78" s="105"/>
      <c r="R78" s="105"/>
      <c r="S78" s="105"/>
      <c r="T78" s="105"/>
      <c r="U78" s="105"/>
    </row>
    <row r="79" spans="1:36" ht="14.25" hidden="1" customHeight="1" thickBot="1">
      <c r="A79" s="74" t="s">
        <v>64</v>
      </c>
      <c r="B79" s="74" t="s">
        <v>64</v>
      </c>
      <c r="C79" s="74" t="s">
        <v>46</v>
      </c>
      <c r="F79" s="86" t="s">
        <v>202</v>
      </c>
      <c r="P79" s="105"/>
      <c r="Q79" s="105"/>
      <c r="R79" s="108" t="s">
        <v>206</v>
      </c>
      <c r="S79" s="105"/>
      <c r="T79" s="105"/>
      <c r="U79" s="105"/>
      <c r="V79" t="s">
        <v>207</v>
      </c>
    </row>
    <row r="80" spans="1:36" ht="14.25" hidden="1" customHeight="1" thickBot="1">
      <c r="A80" s="74" t="s">
        <v>33</v>
      </c>
      <c r="B80" s="74" t="s">
        <v>33</v>
      </c>
      <c r="C80" s="74" t="s">
        <v>46</v>
      </c>
      <c r="F80" s="239">
        <f>IF(AO22="",AM30,AO22)</f>
        <v>0</v>
      </c>
      <c r="G80" s="240"/>
      <c r="H80" s="240"/>
      <c r="I80" s="240"/>
      <c r="J80" s="240"/>
      <c r="K80" s="240"/>
      <c r="L80" s="240"/>
      <c r="M80" s="240"/>
      <c r="N80" s="241"/>
      <c r="O80" t="s">
        <v>204</v>
      </c>
      <c r="P80" s="107">
        <f>IF(F80=0,0,LEN(F80))</f>
        <v>0</v>
      </c>
      <c r="Q80" s="108" t="s">
        <v>204</v>
      </c>
      <c r="R80" s="109" t="str">
        <f>MID(F80,1,1)</f>
        <v>0</v>
      </c>
      <c r="S80" s="109" t="str">
        <f>MID(F80,2,1)</f>
        <v/>
      </c>
      <c r="T80" s="109" t="str">
        <f>MID(F80,3,1)</f>
        <v/>
      </c>
      <c r="U80" s="108" t="s">
        <v>204</v>
      </c>
      <c r="V80" s="92" t="str">
        <f>IF(P80=0,"",IF(P80=3,R80,0))</f>
        <v/>
      </c>
      <c r="W80" s="92" t="str">
        <f>IF(P80=0,"",IF(P80=3,S80,IF(P80=2,R80,0)))</f>
        <v/>
      </c>
      <c r="X80" s="92" t="str">
        <f>IF(P80=0,"",IF(P80=3,T80,IF(P80=2,S80,R80)))</f>
        <v/>
      </c>
      <c r="Y80" s="7"/>
    </row>
    <row r="81" spans="1:32" ht="13.5" hidden="1" customHeight="1">
      <c r="A81" s="74" t="s">
        <v>65</v>
      </c>
      <c r="B81" s="74" t="s">
        <v>65</v>
      </c>
      <c r="C81" s="74" t="s">
        <v>46</v>
      </c>
      <c r="P81" s="105"/>
      <c r="Q81" s="105"/>
      <c r="R81" s="105"/>
      <c r="S81" s="105"/>
      <c r="T81" s="105"/>
      <c r="U81" s="105"/>
    </row>
    <row r="82" spans="1:32" ht="14.25" hidden="1" customHeight="1" thickBot="1">
      <c r="A82" s="74" t="s">
        <v>66</v>
      </c>
      <c r="B82" s="74" t="s">
        <v>66</v>
      </c>
      <c r="C82" s="74" t="s">
        <v>46</v>
      </c>
      <c r="F82" s="45" t="s">
        <v>203</v>
      </c>
      <c r="P82" s="105"/>
      <c r="Q82" s="105"/>
      <c r="R82" s="108" t="s">
        <v>206</v>
      </c>
      <c r="S82" s="105"/>
      <c r="T82" s="105"/>
      <c r="U82" s="105"/>
      <c r="Z82" t="s">
        <v>207</v>
      </c>
    </row>
    <row r="83" spans="1:32" ht="14.25" hidden="1" customHeight="1" thickBot="1">
      <c r="A83" s="74" t="s">
        <v>67</v>
      </c>
      <c r="B83" s="74" t="s">
        <v>67</v>
      </c>
      <c r="C83" s="74" t="s">
        <v>46</v>
      </c>
      <c r="F83" s="242">
        <f>IF(AO25="",AO30,AO25)</f>
        <v>0</v>
      </c>
      <c r="G83" s="243"/>
      <c r="H83" s="243"/>
      <c r="I83" s="243"/>
      <c r="J83" s="243"/>
      <c r="K83" s="243"/>
      <c r="L83" s="243"/>
      <c r="M83" s="243"/>
      <c r="N83" s="244"/>
      <c r="O83" t="s">
        <v>204</v>
      </c>
      <c r="P83" s="107">
        <f>IF(F83=0,0,LEN(F83))</f>
        <v>0</v>
      </c>
      <c r="Q83" s="108" t="s">
        <v>204</v>
      </c>
      <c r="R83" s="109" t="str">
        <f>MID(F83,1,1)</f>
        <v>0</v>
      </c>
      <c r="S83" s="109" t="str">
        <f>MID(F83,2,1)</f>
        <v/>
      </c>
      <c r="T83" s="109" t="str">
        <f>MID(F83,3,1)</f>
        <v/>
      </c>
      <c r="U83" s="109" t="str">
        <f>MID(F83,4,1)</f>
        <v/>
      </c>
      <c r="V83" s="109" t="str">
        <f>MID(F83,5,1)</f>
        <v/>
      </c>
      <c r="W83" s="109" t="str">
        <f>MID(F83,6,1)</f>
        <v/>
      </c>
      <c r="X83" s="109" t="str">
        <f>MID(F83,7,1)</f>
        <v/>
      </c>
      <c r="Y83" t="s">
        <v>204</v>
      </c>
      <c r="Z83" s="92" t="str">
        <f>IF(P83=0,"",IF(P83=7,R83,0))</f>
        <v/>
      </c>
      <c r="AA83" s="92" t="str">
        <f>IF(P83=0,"",IF(P83=7,S83,IF(P83=6,R83,0)))</f>
        <v/>
      </c>
      <c r="AB83" s="92" t="str">
        <f>IF(P83=0,"",IF(P83=7,T83,IF(P83=6,S83,IF(P83=5,R83,0))))</f>
        <v/>
      </c>
      <c r="AC83" s="92" t="str">
        <f>IF(P83=0,"",IF(P83=7,U83,IF(P83=6,T83,IF(P83=5,S83,IF(P83=4,R83,0)))))</f>
        <v/>
      </c>
      <c r="AD83" s="92" t="str">
        <f>IF(P83=0,"",IF(P83=7,V83,IF(P83=6,U83,IF(P83=5,T83,IF(P83=4,S83,IF(P83=3,R83,0))))))</f>
        <v/>
      </c>
      <c r="AE83" s="92" t="str">
        <f>IF(P83=0,"",IF(P83=7,W83,IF(P83=6,V83,IF(P83=5,U83,IF(P83=4,T83,IF(P83=3,S83,IF(P83=2,R83,0)))))))</f>
        <v/>
      </c>
      <c r="AF83" s="92" t="str">
        <f>IF(P83=0,"",IF(P83=7,X83,IF(P83=6,W83,IF(P83=5,V83,IF(P83=4,U83,IF(P83=3,T83,IF(P83=2,S83,IF(P83=1,R83,0))))))))</f>
        <v/>
      </c>
    </row>
    <row r="84" spans="1:32" ht="13.5" hidden="1" customHeight="1">
      <c r="A84" s="74" t="s">
        <v>68</v>
      </c>
      <c r="B84" s="74" t="s">
        <v>68</v>
      </c>
      <c r="C84" s="74" t="s">
        <v>46</v>
      </c>
    </row>
    <row r="85" spans="1:32" ht="13.5" hidden="1" customHeight="1">
      <c r="A85" s="74" t="s">
        <v>69</v>
      </c>
      <c r="B85" s="74" t="s">
        <v>69</v>
      </c>
      <c r="C85" s="74" t="s">
        <v>46</v>
      </c>
    </row>
    <row r="86" spans="1:32" ht="14.25" hidden="1" customHeight="1" thickBot="1">
      <c r="A86" s="74" t="s">
        <v>70</v>
      </c>
      <c r="B86" s="74" t="s">
        <v>70</v>
      </c>
      <c r="C86" s="74" t="s">
        <v>46</v>
      </c>
      <c r="F86" s="45" t="s">
        <v>208</v>
      </c>
    </row>
    <row r="87" spans="1:32" ht="13.5" hidden="1" customHeight="1">
      <c r="A87" s="74" t="s">
        <v>71</v>
      </c>
      <c r="B87" s="74" t="s">
        <v>71</v>
      </c>
      <c r="C87" s="74" t="s">
        <v>46</v>
      </c>
      <c r="F87" s="116" t="s">
        <v>209</v>
      </c>
      <c r="G87" s="117"/>
      <c r="H87" s="117"/>
      <c r="I87" s="117"/>
      <c r="J87" s="95"/>
    </row>
    <row r="88" spans="1:32" ht="13.5" hidden="1" customHeight="1">
      <c r="A88" s="74" t="s">
        <v>72</v>
      </c>
      <c r="B88" s="74" t="s">
        <v>72</v>
      </c>
      <c r="C88" s="74" t="s">
        <v>46</v>
      </c>
      <c r="F88" s="118" t="s">
        <v>210</v>
      </c>
      <c r="G88" s="45"/>
      <c r="H88" s="45"/>
      <c r="I88" s="45"/>
      <c r="J88" s="121"/>
    </row>
    <row r="89" spans="1:32" ht="13.5" hidden="1" customHeight="1">
      <c r="A89" s="74" t="s">
        <v>73</v>
      </c>
      <c r="B89" s="74" t="s">
        <v>73</v>
      </c>
      <c r="C89" s="74" t="s">
        <v>46</v>
      </c>
      <c r="F89" s="118" t="s">
        <v>211</v>
      </c>
      <c r="G89" s="45"/>
      <c r="H89" s="45"/>
      <c r="I89" s="45"/>
      <c r="J89" s="121"/>
    </row>
    <row r="90" spans="1:32" ht="14.25" hidden="1" customHeight="1" thickBot="1">
      <c r="A90" s="74" t="s">
        <v>74</v>
      </c>
      <c r="B90" s="74" t="s">
        <v>74</v>
      </c>
      <c r="C90" s="74" t="s">
        <v>46</v>
      </c>
      <c r="F90" s="119" t="s">
        <v>212</v>
      </c>
      <c r="G90" s="120"/>
      <c r="H90" s="120"/>
      <c r="I90" s="120"/>
      <c r="J90" s="97"/>
    </row>
    <row r="91" spans="1:32" ht="13.5" hidden="1" customHeight="1">
      <c r="A91" s="74" t="s">
        <v>75</v>
      </c>
      <c r="B91" s="74" t="s">
        <v>75</v>
      </c>
      <c r="C91" s="74" t="s">
        <v>46</v>
      </c>
    </row>
    <row r="92" spans="1:32" ht="13.5" hidden="1" customHeight="1">
      <c r="A92" s="74" t="s">
        <v>76</v>
      </c>
      <c r="B92" s="74" t="s">
        <v>76</v>
      </c>
      <c r="C92" s="74" t="s">
        <v>46</v>
      </c>
    </row>
    <row r="93" spans="1:32" ht="14.25" hidden="1" customHeight="1" thickBot="1">
      <c r="A93" s="74" t="s">
        <v>77</v>
      </c>
      <c r="B93" s="74" t="s">
        <v>77</v>
      </c>
      <c r="C93" s="74" t="s">
        <v>46</v>
      </c>
      <c r="F93" s="45" t="s">
        <v>213</v>
      </c>
    </row>
    <row r="94" spans="1:32" ht="13.5" hidden="1" customHeight="1">
      <c r="A94" s="74" t="s">
        <v>78</v>
      </c>
      <c r="B94" s="74" t="s">
        <v>78</v>
      </c>
      <c r="C94" s="74" t="s">
        <v>46</v>
      </c>
      <c r="F94" s="116" t="s">
        <v>214</v>
      </c>
      <c r="G94" s="94"/>
      <c r="H94" s="94"/>
      <c r="I94" s="94"/>
      <c r="J94" s="94"/>
      <c r="K94" s="94"/>
      <c r="L94" s="95"/>
    </row>
    <row r="95" spans="1:32" ht="13.5" hidden="1" customHeight="1">
      <c r="A95" s="74" t="s">
        <v>79</v>
      </c>
      <c r="B95" s="74" t="s">
        <v>79</v>
      </c>
      <c r="C95" s="74" t="s">
        <v>46</v>
      </c>
      <c r="F95" s="118" t="s">
        <v>215</v>
      </c>
      <c r="G95" s="7"/>
      <c r="H95" s="7"/>
      <c r="I95" s="7"/>
      <c r="J95" s="7"/>
      <c r="K95" s="7"/>
      <c r="L95" s="121"/>
    </row>
    <row r="96" spans="1:32" ht="14.25" hidden="1" customHeight="1" thickBot="1">
      <c r="A96" s="74" t="s">
        <v>34</v>
      </c>
      <c r="B96" s="74" t="s">
        <v>34</v>
      </c>
      <c r="C96" s="74" t="s">
        <v>46</v>
      </c>
      <c r="F96" s="122" t="s">
        <v>239</v>
      </c>
      <c r="G96" s="96"/>
      <c r="H96" s="96"/>
      <c r="I96" s="96"/>
      <c r="J96" s="96"/>
      <c r="K96" s="96"/>
      <c r="L96" s="97"/>
    </row>
    <row r="97" spans="1:12" ht="13.5" hidden="1" customHeight="1">
      <c r="A97" s="74" t="s">
        <v>80</v>
      </c>
      <c r="B97" s="74" t="s">
        <v>80</v>
      </c>
      <c r="C97" s="74" t="s">
        <v>46</v>
      </c>
    </row>
    <row r="98" spans="1:12" ht="13.5" hidden="1" customHeight="1">
      <c r="A98" s="74" t="s">
        <v>81</v>
      </c>
      <c r="B98" s="74" t="s">
        <v>81</v>
      </c>
      <c r="C98" s="74" t="s">
        <v>46</v>
      </c>
    </row>
    <row r="99" spans="1:12" ht="14.25" hidden="1" customHeight="1" thickBot="1">
      <c r="A99" s="74" t="s">
        <v>82</v>
      </c>
      <c r="B99" s="74" t="s">
        <v>82</v>
      </c>
      <c r="C99" s="74" t="s">
        <v>46</v>
      </c>
      <c r="F99" s="45" t="s">
        <v>230</v>
      </c>
    </row>
    <row r="100" spans="1:12" ht="13.5" hidden="1" customHeight="1">
      <c r="A100" s="74" t="s">
        <v>83</v>
      </c>
      <c r="B100" s="74" t="s">
        <v>83</v>
      </c>
      <c r="C100" s="74" t="s">
        <v>46</v>
      </c>
      <c r="F100" s="116" t="s">
        <v>231</v>
      </c>
      <c r="G100" s="94"/>
      <c r="H100" s="94"/>
      <c r="I100" s="94"/>
      <c r="J100" s="245" t="b">
        <v>0</v>
      </c>
      <c r="K100" s="245"/>
      <c r="L100" s="246"/>
    </row>
    <row r="101" spans="1:12" ht="13.5" hidden="1" customHeight="1">
      <c r="A101" s="74" t="s">
        <v>84</v>
      </c>
      <c r="B101" s="74" t="s">
        <v>84</v>
      </c>
      <c r="C101" s="74" t="s">
        <v>46</v>
      </c>
      <c r="F101" s="118" t="s">
        <v>232</v>
      </c>
      <c r="G101" s="7"/>
      <c r="H101" s="7"/>
      <c r="I101" s="7"/>
      <c r="J101" s="247" t="b">
        <v>0</v>
      </c>
      <c r="K101" s="247"/>
      <c r="L101" s="248"/>
    </row>
    <row r="102" spans="1:12" ht="14.25" hidden="1" customHeight="1" thickBot="1">
      <c r="A102" s="74" t="s">
        <v>35</v>
      </c>
      <c r="B102" s="74" t="s">
        <v>35</v>
      </c>
      <c r="C102" s="74" t="s">
        <v>46</v>
      </c>
      <c r="F102" s="119" t="s">
        <v>233</v>
      </c>
      <c r="G102" s="96"/>
      <c r="H102" s="96"/>
      <c r="I102" s="96"/>
      <c r="J102" s="216" t="b">
        <v>0</v>
      </c>
      <c r="K102" s="216"/>
      <c r="L102" s="217"/>
    </row>
    <row r="103" spans="1:12" ht="13.5" hidden="1" customHeight="1">
      <c r="A103" s="74" t="s">
        <v>85</v>
      </c>
      <c r="B103" s="74" t="s">
        <v>85</v>
      </c>
      <c r="C103" s="74" t="s">
        <v>46</v>
      </c>
      <c r="F103" s="45" t="s">
        <v>195</v>
      </c>
    </row>
    <row r="104" spans="1:12" ht="14.25" hidden="1" customHeight="1" thickBot="1">
      <c r="A104" s="74" t="s">
        <v>36</v>
      </c>
      <c r="B104" s="74" t="s">
        <v>36</v>
      </c>
      <c r="C104" s="74" t="s">
        <v>46</v>
      </c>
      <c r="F104" s="45" t="s">
        <v>234</v>
      </c>
    </row>
    <row r="105" spans="1:12" ht="14.25" hidden="1" customHeight="1" thickBot="1">
      <c r="A105" s="74" t="s">
        <v>86</v>
      </c>
      <c r="B105" s="74" t="s">
        <v>86</v>
      </c>
      <c r="C105" s="74" t="s">
        <v>46</v>
      </c>
      <c r="F105" s="141">
        <f>COUNTIF(J100:L102,"TRUE")</f>
        <v>0</v>
      </c>
    </row>
    <row r="106" spans="1:12" ht="13.5" hidden="1" customHeight="1">
      <c r="A106" s="74" t="s">
        <v>87</v>
      </c>
      <c r="B106" s="74" t="s">
        <v>48</v>
      </c>
      <c r="C106" s="74" t="s">
        <v>88</v>
      </c>
    </row>
    <row r="107" spans="1:12" ht="13.5" hidden="1" customHeight="1">
      <c r="A107" s="74" t="s">
        <v>89</v>
      </c>
      <c r="B107" s="74" t="s">
        <v>51</v>
      </c>
      <c r="C107" s="74" t="s">
        <v>88</v>
      </c>
    </row>
    <row r="108" spans="1:12" ht="13.5" hidden="1" customHeight="1">
      <c r="A108" s="74" t="s">
        <v>90</v>
      </c>
      <c r="B108" s="74" t="s">
        <v>52</v>
      </c>
      <c r="C108" s="74" t="s">
        <v>88</v>
      </c>
    </row>
    <row r="109" spans="1:12" ht="13.5" hidden="1" customHeight="1">
      <c r="A109" s="74" t="s">
        <v>91</v>
      </c>
      <c r="B109" s="74" t="s">
        <v>32</v>
      </c>
      <c r="C109" s="74" t="s">
        <v>88</v>
      </c>
    </row>
    <row r="110" spans="1:12" ht="13.5" hidden="1" customHeight="1">
      <c r="A110" s="74" t="s">
        <v>92</v>
      </c>
      <c r="B110" s="74" t="s">
        <v>53</v>
      </c>
      <c r="C110" s="74" t="s">
        <v>88</v>
      </c>
    </row>
    <row r="111" spans="1:12" ht="13.5" hidden="1" customHeight="1">
      <c r="A111" s="74" t="s">
        <v>93</v>
      </c>
      <c r="B111" s="74" t="s">
        <v>54</v>
      </c>
      <c r="C111" s="74" t="s">
        <v>88</v>
      </c>
    </row>
    <row r="112" spans="1:12" ht="13.5" hidden="1" customHeight="1">
      <c r="A112" s="74" t="s">
        <v>94</v>
      </c>
      <c r="B112" s="74" t="s">
        <v>55</v>
      </c>
      <c r="C112" s="74" t="s">
        <v>88</v>
      </c>
    </row>
    <row r="113" spans="1:3" ht="13.5" hidden="1" customHeight="1">
      <c r="A113" s="74" t="s">
        <v>95</v>
      </c>
      <c r="B113" s="74" t="s">
        <v>56</v>
      </c>
      <c r="C113" s="74" t="s">
        <v>88</v>
      </c>
    </row>
    <row r="114" spans="1:3" ht="13.5" hidden="1" customHeight="1">
      <c r="A114" s="74" t="s">
        <v>96</v>
      </c>
      <c r="B114" s="74" t="s">
        <v>57</v>
      </c>
      <c r="C114" s="74" t="s">
        <v>88</v>
      </c>
    </row>
    <row r="115" spans="1:3" ht="13.5" hidden="1" customHeight="1">
      <c r="A115" s="74" t="s">
        <v>97</v>
      </c>
      <c r="B115" s="74" t="s">
        <v>58</v>
      </c>
      <c r="C115" s="74" t="s">
        <v>88</v>
      </c>
    </row>
    <row r="116" spans="1:3" ht="13.5" hidden="1" customHeight="1">
      <c r="A116" s="74" t="s">
        <v>98</v>
      </c>
      <c r="B116" s="74" t="s">
        <v>59</v>
      </c>
      <c r="C116" s="74" t="s">
        <v>88</v>
      </c>
    </row>
    <row r="117" spans="1:3" ht="13.5" hidden="1" customHeight="1">
      <c r="A117" s="74" t="s">
        <v>99</v>
      </c>
      <c r="B117" s="74" t="s">
        <v>60</v>
      </c>
      <c r="C117" s="74" t="s">
        <v>88</v>
      </c>
    </row>
    <row r="118" spans="1:3" ht="13.5" hidden="1" customHeight="1">
      <c r="A118" s="74" t="s">
        <v>100</v>
      </c>
      <c r="B118" s="74" t="s">
        <v>61</v>
      </c>
      <c r="C118" s="74" t="s">
        <v>88</v>
      </c>
    </row>
    <row r="119" spans="1:3" ht="13.5" hidden="1" customHeight="1">
      <c r="A119" s="74" t="s">
        <v>101</v>
      </c>
      <c r="B119" s="74" t="s">
        <v>62</v>
      </c>
      <c r="C119" s="74" t="s">
        <v>88</v>
      </c>
    </row>
    <row r="120" spans="1:3" ht="13.5" hidden="1" customHeight="1">
      <c r="A120" s="74" t="s">
        <v>102</v>
      </c>
      <c r="B120" s="74" t="s">
        <v>63</v>
      </c>
      <c r="C120" s="74" t="s">
        <v>88</v>
      </c>
    </row>
    <row r="121" spans="1:3" ht="13.5" hidden="1" customHeight="1">
      <c r="A121" s="74" t="s">
        <v>103</v>
      </c>
      <c r="B121" s="74" t="s">
        <v>64</v>
      </c>
      <c r="C121" s="74" t="s">
        <v>88</v>
      </c>
    </row>
    <row r="122" spans="1:3" ht="13.5" hidden="1" customHeight="1">
      <c r="A122" s="74" t="s">
        <v>104</v>
      </c>
      <c r="B122" s="74" t="s">
        <v>69</v>
      </c>
      <c r="C122" s="74" t="s">
        <v>88</v>
      </c>
    </row>
    <row r="123" spans="1:3" ht="13.5" hidden="1" customHeight="1">
      <c r="A123" s="74" t="s">
        <v>37</v>
      </c>
      <c r="B123" s="74" t="s">
        <v>70</v>
      </c>
      <c r="C123" s="74" t="s">
        <v>88</v>
      </c>
    </row>
    <row r="124" spans="1:3" ht="13.5" hidden="1" customHeight="1">
      <c r="A124" s="74" t="s">
        <v>105</v>
      </c>
      <c r="B124" s="74" t="s">
        <v>71</v>
      </c>
      <c r="C124" s="74" t="s">
        <v>88</v>
      </c>
    </row>
    <row r="125" spans="1:3" ht="13.5" hidden="1" customHeight="1">
      <c r="A125" s="74" t="s">
        <v>106</v>
      </c>
      <c r="B125" s="74" t="s">
        <v>72</v>
      </c>
      <c r="C125" s="74" t="s">
        <v>88</v>
      </c>
    </row>
    <row r="126" spans="1:3" ht="13.5" hidden="1" customHeight="1">
      <c r="A126" s="74" t="s">
        <v>107</v>
      </c>
      <c r="B126" s="74" t="s">
        <v>73</v>
      </c>
      <c r="C126" s="74" t="s">
        <v>88</v>
      </c>
    </row>
    <row r="127" spans="1:3" ht="13.5" hidden="1" customHeight="1">
      <c r="A127" s="74" t="s">
        <v>108</v>
      </c>
      <c r="B127" s="74" t="s">
        <v>62</v>
      </c>
      <c r="C127" s="74" t="s">
        <v>46</v>
      </c>
    </row>
    <row r="128" spans="1:3" ht="13.5" hidden="1" customHeight="1">
      <c r="A128" s="74" t="s">
        <v>109</v>
      </c>
      <c r="B128" s="74" t="s">
        <v>45</v>
      </c>
      <c r="C128" s="74" t="s">
        <v>46</v>
      </c>
    </row>
    <row r="129" spans="1:3" ht="13.5" hidden="1" customHeight="1">
      <c r="A129" s="74" t="s">
        <v>110</v>
      </c>
      <c r="B129" s="74" t="s">
        <v>47</v>
      </c>
      <c r="C129" s="74" t="s">
        <v>46</v>
      </c>
    </row>
    <row r="130" spans="1:3" ht="13.5" hidden="1" customHeight="1">
      <c r="A130" s="74" t="s">
        <v>111</v>
      </c>
      <c r="B130" s="74" t="s">
        <v>48</v>
      </c>
      <c r="C130" s="74" t="s">
        <v>46</v>
      </c>
    </row>
    <row r="131" spans="1:3" ht="13.5" hidden="1" customHeight="1">
      <c r="A131" s="74" t="s">
        <v>112</v>
      </c>
      <c r="B131" s="74" t="s">
        <v>49</v>
      </c>
      <c r="C131" s="74" t="s">
        <v>46</v>
      </c>
    </row>
    <row r="132" spans="1:3" ht="13.5" hidden="1" customHeight="1">
      <c r="A132" s="74" t="s">
        <v>113</v>
      </c>
      <c r="B132" s="74" t="s">
        <v>50</v>
      </c>
      <c r="C132" s="74" t="s">
        <v>46</v>
      </c>
    </row>
    <row r="133" spans="1:3" ht="13.5" hidden="1" customHeight="1">
      <c r="A133" s="74" t="s">
        <v>114</v>
      </c>
      <c r="B133" s="74" t="s">
        <v>79</v>
      </c>
      <c r="C133" s="74" t="s">
        <v>46</v>
      </c>
    </row>
    <row r="134" spans="1:3" ht="13.5" hidden="1" customHeight="1">
      <c r="A134" s="74" t="s">
        <v>115</v>
      </c>
      <c r="B134" s="74" t="s">
        <v>34</v>
      </c>
      <c r="C134" s="74" t="s">
        <v>46</v>
      </c>
    </row>
    <row r="135" spans="1:3" ht="13.5" hidden="1" customHeight="1">
      <c r="A135" s="74" t="s">
        <v>116</v>
      </c>
      <c r="B135" s="74" t="s">
        <v>80</v>
      </c>
      <c r="C135" s="74" t="s">
        <v>46</v>
      </c>
    </row>
    <row r="136" spans="1:3" ht="13.5" hidden="1" customHeight="1">
      <c r="A136" s="74" t="s">
        <v>117</v>
      </c>
      <c r="B136" s="74" t="s">
        <v>69</v>
      </c>
      <c r="C136" s="74" t="s">
        <v>118</v>
      </c>
    </row>
    <row r="137" spans="1:3" ht="13.5" hidden="1" customHeight="1">
      <c r="A137" s="74" t="s">
        <v>119</v>
      </c>
      <c r="B137" s="74" t="s">
        <v>70</v>
      </c>
      <c r="C137" s="74" t="s">
        <v>118</v>
      </c>
    </row>
    <row r="138" spans="1:3" ht="13.5" hidden="1" customHeight="1">
      <c r="A138" s="74" t="s">
        <v>38</v>
      </c>
      <c r="B138" s="74" t="s">
        <v>71</v>
      </c>
      <c r="C138" s="74" t="s">
        <v>118</v>
      </c>
    </row>
    <row r="139" spans="1:3" ht="13.5" hidden="1" customHeight="1">
      <c r="A139" s="74" t="s">
        <v>120</v>
      </c>
      <c r="B139" s="74" t="s">
        <v>72</v>
      </c>
      <c r="C139" s="74" t="s">
        <v>118</v>
      </c>
    </row>
    <row r="140" spans="1:3" ht="13.5" hidden="1" customHeight="1">
      <c r="A140" s="74" t="s">
        <v>39</v>
      </c>
      <c r="B140" s="74" t="s">
        <v>73</v>
      </c>
      <c r="C140" s="74" t="s">
        <v>118</v>
      </c>
    </row>
    <row r="141" spans="1:3" ht="13.5" hidden="1" customHeight="1">
      <c r="A141" s="74" t="s">
        <v>121</v>
      </c>
      <c r="B141" s="74" t="s">
        <v>121</v>
      </c>
      <c r="C141" s="74" t="s">
        <v>46</v>
      </c>
    </row>
    <row r="142" spans="1:3" ht="13.5" hidden="1" customHeight="1">
      <c r="A142" s="74" t="s">
        <v>40</v>
      </c>
      <c r="B142" s="74" t="s">
        <v>40</v>
      </c>
      <c r="C142" s="74" t="s">
        <v>46</v>
      </c>
    </row>
    <row r="143" spans="1:3" ht="13.5" hidden="1" customHeight="1">
      <c r="A143" s="74" t="s">
        <v>122</v>
      </c>
      <c r="B143" s="74" t="s">
        <v>122</v>
      </c>
      <c r="C143" s="74" t="s">
        <v>46</v>
      </c>
    </row>
    <row r="144" spans="1:3" ht="13.5" hidden="1" customHeight="1">
      <c r="A144" s="74" t="s">
        <v>123</v>
      </c>
      <c r="B144" s="74" t="s">
        <v>123</v>
      </c>
      <c r="C144" s="74" t="s">
        <v>46</v>
      </c>
    </row>
    <row r="145" spans="1:3" ht="13.5" hidden="1" customHeight="1">
      <c r="A145" s="74" t="s">
        <v>124</v>
      </c>
      <c r="B145" s="74" t="s">
        <v>124</v>
      </c>
      <c r="C145" s="74" t="s">
        <v>46</v>
      </c>
    </row>
    <row r="146" spans="1:3" ht="13.5" hidden="1" customHeight="1">
      <c r="A146" s="74" t="s">
        <v>125</v>
      </c>
      <c r="B146" s="74" t="s">
        <v>125</v>
      </c>
      <c r="C146" s="74" t="s">
        <v>46</v>
      </c>
    </row>
    <row r="147" spans="1:3" ht="13.5" hidden="1" customHeight="1">
      <c r="A147" s="74" t="s">
        <v>126</v>
      </c>
      <c r="B147" s="74" t="s">
        <v>126</v>
      </c>
      <c r="C147" s="74" t="s">
        <v>46</v>
      </c>
    </row>
    <row r="148" spans="1:3" ht="13.5" hidden="1" customHeight="1">
      <c r="A148" s="74" t="s">
        <v>127</v>
      </c>
      <c r="B148" s="74" t="s">
        <v>127</v>
      </c>
      <c r="C148" s="74" t="s">
        <v>46</v>
      </c>
    </row>
    <row r="149" spans="1:3" ht="13.5" hidden="1" customHeight="1">
      <c r="A149" s="74" t="s">
        <v>128</v>
      </c>
      <c r="B149" s="74" t="s">
        <v>128</v>
      </c>
      <c r="C149" s="74" t="s">
        <v>46</v>
      </c>
    </row>
    <row r="150" spans="1:3" ht="13.5" hidden="1" customHeight="1">
      <c r="A150" s="74" t="s">
        <v>129</v>
      </c>
      <c r="B150" s="74" t="s">
        <v>129</v>
      </c>
      <c r="C150" s="74" t="s">
        <v>46</v>
      </c>
    </row>
    <row r="151" spans="1:3" ht="13.5" hidden="1" customHeight="1">
      <c r="A151" s="74" t="s">
        <v>130</v>
      </c>
      <c r="B151" s="74" t="s">
        <v>130</v>
      </c>
      <c r="C151" s="74" t="s">
        <v>46</v>
      </c>
    </row>
    <row r="152" spans="1:3" ht="13.5" hidden="1" customHeight="1">
      <c r="A152" s="74" t="s">
        <v>131</v>
      </c>
      <c r="B152" s="74" t="s">
        <v>131</v>
      </c>
      <c r="C152" s="74" t="s">
        <v>46</v>
      </c>
    </row>
    <row r="153" spans="1:3" ht="13.5" hidden="1" customHeight="1">
      <c r="A153" s="74" t="s">
        <v>132</v>
      </c>
      <c r="B153" s="74" t="s">
        <v>132</v>
      </c>
      <c r="C153" s="74" t="s">
        <v>46</v>
      </c>
    </row>
    <row r="154" spans="1:3" ht="13.5" hidden="1" customHeight="1">
      <c r="A154" s="74" t="s">
        <v>133</v>
      </c>
      <c r="B154" s="74" t="s">
        <v>133</v>
      </c>
      <c r="C154" s="74" t="s">
        <v>46</v>
      </c>
    </row>
    <row r="155" spans="1:3" ht="13.5" hidden="1" customHeight="1">
      <c r="A155" s="74" t="s">
        <v>134</v>
      </c>
      <c r="B155" s="74" t="s">
        <v>134</v>
      </c>
      <c r="C155" s="74" t="s">
        <v>46</v>
      </c>
    </row>
    <row r="156" spans="1:3" ht="13.5" hidden="1" customHeight="1">
      <c r="A156" s="74" t="s">
        <v>135</v>
      </c>
      <c r="B156" s="74" t="s">
        <v>135</v>
      </c>
      <c r="C156" s="74" t="s">
        <v>46</v>
      </c>
    </row>
    <row r="157" spans="1:3" ht="13.5" hidden="1" customHeight="1">
      <c r="A157" s="74" t="s">
        <v>136</v>
      </c>
      <c r="B157" s="74" t="s">
        <v>136</v>
      </c>
      <c r="C157" s="74" t="s">
        <v>46</v>
      </c>
    </row>
    <row r="158" spans="1:3" ht="13.5" hidden="1" customHeight="1">
      <c r="A158" s="74" t="s">
        <v>137</v>
      </c>
      <c r="B158" s="74" t="s">
        <v>137</v>
      </c>
      <c r="C158" s="74" t="s">
        <v>46</v>
      </c>
    </row>
    <row r="159" spans="1:3" ht="13.5" hidden="1" customHeight="1">
      <c r="A159" s="74" t="s">
        <v>138</v>
      </c>
      <c r="B159" s="74" t="s">
        <v>138</v>
      </c>
      <c r="C159" s="74" t="s">
        <v>46</v>
      </c>
    </row>
    <row r="160" spans="1:3" ht="13.5" hidden="1" customHeight="1">
      <c r="A160" s="74" t="s">
        <v>139</v>
      </c>
      <c r="B160" s="74" t="s">
        <v>139</v>
      </c>
      <c r="C160" s="74" t="s">
        <v>46</v>
      </c>
    </row>
    <row r="161" spans="1:3" ht="13.5" hidden="1" customHeight="1">
      <c r="A161" s="74" t="s">
        <v>140</v>
      </c>
      <c r="B161" s="74" t="s">
        <v>140</v>
      </c>
      <c r="C161" s="74" t="s">
        <v>46</v>
      </c>
    </row>
    <row r="162" spans="1:3" ht="13.5" hidden="1" customHeight="1">
      <c r="A162" s="74" t="s">
        <v>41</v>
      </c>
      <c r="B162" s="74" t="s">
        <v>41</v>
      </c>
      <c r="C162" s="74" t="s">
        <v>46</v>
      </c>
    </row>
    <row r="163" spans="1:3" ht="13.5" hidden="1" customHeight="1">
      <c r="A163" s="74" t="s">
        <v>141</v>
      </c>
      <c r="B163" s="74" t="s">
        <v>141</v>
      </c>
      <c r="C163" s="74" t="s">
        <v>46</v>
      </c>
    </row>
    <row r="164" spans="1:3" ht="13.5" hidden="1" customHeight="1">
      <c r="A164" s="74" t="s">
        <v>142</v>
      </c>
      <c r="B164" s="74" t="s">
        <v>142</v>
      </c>
      <c r="C164" s="74" t="s">
        <v>46</v>
      </c>
    </row>
    <row r="165" spans="1:3" ht="13.5" hidden="1" customHeight="1">
      <c r="A165" s="74" t="s">
        <v>143</v>
      </c>
      <c r="B165" s="74" t="s">
        <v>143</v>
      </c>
      <c r="C165" s="74" t="s">
        <v>46</v>
      </c>
    </row>
    <row r="166" spans="1:3" ht="13.5" hidden="1" customHeight="1">
      <c r="A166" s="74" t="s">
        <v>144</v>
      </c>
      <c r="B166" s="74" t="s">
        <v>144</v>
      </c>
      <c r="C166" s="74" t="s">
        <v>46</v>
      </c>
    </row>
    <row r="167" spans="1:3" ht="13.5" hidden="1" customHeight="1">
      <c r="A167" s="74" t="s">
        <v>145</v>
      </c>
      <c r="B167" s="74" t="s">
        <v>145</v>
      </c>
      <c r="C167" s="74" t="s">
        <v>46</v>
      </c>
    </row>
    <row r="168" spans="1:3" ht="13.5" hidden="1" customHeight="1">
      <c r="A168" s="74" t="s">
        <v>146</v>
      </c>
      <c r="B168" s="74" t="s">
        <v>146</v>
      </c>
      <c r="C168" s="74" t="s">
        <v>46</v>
      </c>
    </row>
    <row r="169" spans="1:3" ht="13.5" hidden="1" customHeight="1">
      <c r="A169" s="74" t="s">
        <v>147</v>
      </c>
      <c r="B169" s="74" t="s">
        <v>147</v>
      </c>
      <c r="C169" s="74" t="s">
        <v>46</v>
      </c>
    </row>
    <row r="170" spans="1:3" ht="13.5" hidden="1" customHeight="1">
      <c r="A170" s="74" t="s">
        <v>148</v>
      </c>
      <c r="B170" s="74" t="s">
        <v>148</v>
      </c>
      <c r="C170" s="74" t="s">
        <v>46</v>
      </c>
    </row>
    <row r="171" spans="1:3" ht="13.5" hidden="1" customHeight="1">
      <c r="A171" s="74" t="s">
        <v>149</v>
      </c>
      <c r="B171" s="74" t="s">
        <v>149</v>
      </c>
      <c r="C171" s="74" t="s">
        <v>46</v>
      </c>
    </row>
    <row r="172" spans="1:3" ht="13.5" hidden="1" customHeight="1">
      <c r="A172" s="74" t="s">
        <v>150</v>
      </c>
      <c r="B172" s="74" t="s">
        <v>150</v>
      </c>
      <c r="C172" s="74" t="s">
        <v>46</v>
      </c>
    </row>
    <row r="173" spans="1:3" ht="13.5" hidden="1" customHeight="1">
      <c r="A173" s="74" t="s">
        <v>151</v>
      </c>
      <c r="B173" s="74" t="s">
        <v>151</v>
      </c>
      <c r="C173" s="74" t="s">
        <v>46</v>
      </c>
    </row>
    <row r="174" spans="1:3" ht="13.5" hidden="1" customHeight="1">
      <c r="A174" s="74" t="s">
        <v>152</v>
      </c>
      <c r="B174" s="74" t="s">
        <v>152</v>
      </c>
      <c r="C174" s="74" t="s">
        <v>46</v>
      </c>
    </row>
    <row r="175" spans="1:3" ht="13.5" hidden="1" customHeight="1">
      <c r="A175" s="74" t="s">
        <v>153</v>
      </c>
      <c r="B175" s="74" t="s">
        <v>153</v>
      </c>
      <c r="C175" s="74" t="s">
        <v>46</v>
      </c>
    </row>
    <row r="176" spans="1:3" ht="13.5" hidden="1" customHeight="1">
      <c r="A176" s="74" t="s">
        <v>154</v>
      </c>
      <c r="B176" s="74" t="s">
        <v>154</v>
      </c>
      <c r="C176" s="74" t="s">
        <v>46</v>
      </c>
    </row>
    <row r="177" spans="1:3" ht="13.5" hidden="1" customHeight="1">
      <c r="A177" s="74" t="s">
        <v>155</v>
      </c>
      <c r="B177" s="74" t="s">
        <v>155</v>
      </c>
      <c r="C177" s="74" t="s">
        <v>46</v>
      </c>
    </row>
    <row r="178" spans="1:3" ht="13.5" hidden="1" customHeight="1">
      <c r="A178" s="74" t="s">
        <v>156</v>
      </c>
      <c r="B178" s="74" t="s">
        <v>156</v>
      </c>
      <c r="C178" s="74" t="s">
        <v>46</v>
      </c>
    </row>
    <row r="179" spans="1:3" ht="13.5" hidden="1" customHeight="1">
      <c r="A179" s="74" t="s">
        <v>157</v>
      </c>
      <c r="B179" s="74" t="s">
        <v>157</v>
      </c>
      <c r="C179" s="74" t="s">
        <v>46</v>
      </c>
    </row>
    <row r="180" spans="1:3" ht="13.5" hidden="1" customHeight="1">
      <c r="A180" s="74" t="s">
        <v>42</v>
      </c>
      <c r="B180" s="74" t="s">
        <v>42</v>
      </c>
      <c r="C180" s="74" t="s">
        <v>46</v>
      </c>
    </row>
    <row r="181" spans="1:3" ht="13.5" hidden="1" customHeight="1">
      <c r="A181" s="74" t="s">
        <v>158</v>
      </c>
      <c r="B181" s="74" t="s">
        <v>158</v>
      </c>
      <c r="C181" s="74" t="s">
        <v>46</v>
      </c>
    </row>
    <row r="182" spans="1:3" ht="13.5" hidden="1" customHeight="1">
      <c r="A182" s="74" t="s">
        <v>159</v>
      </c>
      <c r="B182" s="74" t="s">
        <v>159</v>
      </c>
      <c r="C182" s="74" t="s">
        <v>46</v>
      </c>
    </row>
    <row r="183" spans="1:3" ht="13.5" hidden="1" customHeight="1">
      <c r="A183" s="74" t="s">
        <v>160</v>
      </c>
      <c r="B183" s="74" t="s">
        <v>160</v>
      </c>
      <c r="C183" s="74" t="s">
        <v>46</v>
      </c>
    </row>
    <row r="184" spans="1:3" ht="13.5" hidden="1" customHeight="1">
      <c r="A184" s="74" t="s">
        <v>43</v>
      </c>
      <c r="B184" s="74" t="s">
        <v>43</v>
      </c>
      <c r="C184" s="74" t="s">
        <v>46</v>
      </c>
    </row>
    <row r="185" spans="1:3" ht="13.5" hidden="1" customHeight="1">
      <c r="A185" s="74" t="s">
        <v>161</v>
      </c>
      <c r="B185" s="74" t="s">
        <v>161</v>
      </c>
      <c r="C185" s="74" t="s">
        <v>46</v>
      </c>
    </row>
    <row r="186" spans="1:3" ht="13.5" hidden="1" customHeight="1">
      <c r="A186" s="74" t="s">
        <v>162</v>
      </c>
      <c r="B186" s="74" t="s">
        <v>162</v>
      </c>
      <c r="C186" s="74" t="s">
        <v>46</v>
      </c>
    </row>
    <row r="187" spans="1:3" ht="13.5" hidden="1" customHeight="1">
      <c r="A187" s="74" t="s">
        <v>163</v>
      </c>
      <c r="B187" s="74" t="s">
        <v>163</v>
      </c>
      <c r="C187" s="74" t="s">
        <v>46</v>
      </c>
    </row>
    <row r="188" spans="1:3" ht="13.5" hidden="1" customHeight="1">
      <c r="A188" s="74" t="s">
        <v>164</v>
      </c>
      <c r="B188" s="74" t="s">
        <v>164</v>
      </c>
      <c r="C188" s="74" t="s">
        <v>46</v>
      </c>
    </row>
    <row r="189" spans="1:3" ht="13.5" hidden="1" customHeight="1">
      <c r="A189" s="74" t="s">
        <v>165</v>
      </c>
      <c r="B189" s="74" t="s">
        <v>165</v>
      </c>
      <c r="C189" s="74" t="s">
        <v>46</v>
      </c>
    </row>
    <row r="190" spans="1:3" ht="13.5" hidden="1" customHeight="1">
      <c r="A190" s="74" t="s">
        <v>166</v>
      </c>
      <c r="B190" s="74" t="s">
        <v>166</v>
      </c>
      <c r="C190" s="74" t="s">
        <v>46</v>
      </c>
    </row>
    <row r="191" spans="1:3" ht="13.5" hidden="1" customHeight="1">
      <c r="A191" s="74" t="s">
        <v>167</v>
      </c>
      <c r="B191" s="74" t="s">
        <v>167</v>
      </c>
      <c r="C191" s="74" t="s">
        <v>46</v>
      </c>
    </row>
    <row r="192" spans="1:3" ht="13.5" hidden="1" customHeight="1">
      <c r="A192" s="74" t="s">
        <v>168</v>
      </c>
      <c r="B192" s="74" t="s">
        <v>168</v>
      </c>
      <c r="C192" s="74" t="s">
        <v>46</v>
      </c>
    </row>
    <row r="193" spans="1:3" ht="13.5" hidden="1" customHeight="1">
      <c r="A193" s="74" t="s">
        <v>169</v>
      </c>
      <c r="B193" s="74" t="s">
        <v>169</v>
      </c>
      <c r="C193" s="74" t="s">
        <v>46</v>
      </c>
    </row>
    <row r="194" spans="1:3" ht="13.5" hidden="1" customHeight="1">
      <c r="A194" s="74" t="s">
        <v>170</v>
      </c>
      <c r="B194" s="74" t="s">
        <v>170</v>
      </c>
      <c r="C194" s="74" t="s">
        <v>46</v>
      </c>
    </row>
    <row r="195" spans="1:3" ht="13.5" hidden="1" customHeight="1">
      <c r="A195" s="74" t="s">
        <v>44</v>
      </c>
      <c r="B195" s="74" t="s">
        <v>44</v>
      </c>
      <c r="C195" s="74" t="s">
        <v>46</v>
      </c>
    </row>
    <row r="196" spans="1:3" ht="13.5" hidden="1" customHeight="1">
      <c r="A196" s="74" t="s">
        <v>171</v>
      </c>
      <c r="B196" s="74" t="s">
        <v>171</v>
      </c>
      <c r="C196" s="74" t="s">
        <v>46</v>
      </c>
    </row>
    <row r="197" spans="1:3" ht="13.5" hidden="1" customHeight="1">
      <c r="A197" s="74" t="s">
        <v>172</v>
      </c>
      <c r="B197" s="74" t="s">
        <v>172</v>
      </c>
      <c r="C197" s="74" t="s">
        <v>46</v>
      </c>
    </row>
    <row r="198" spans="1:3" ht="13.5" hidden="1" customHeight="1">
      <c r="A198" s="74" t="s">
        <v>173</v>
      </c>
      <c r="B198" s="74" t="s">
        <v>173</v>
      </c>
      <c r="C198" s="74" t="s">
        <v>46</v>
      </c>
    </row>
    <row r="199" spans="1:3" ht="13.5" hidden="1" customHeight="1">
      <c r="A199" s="74" t="s">
        <v>174</v>
      </c>
      <c r="B199" s="74" t="s">
        <v>174</v>
      </c>
      <c r="C199" s="74" t="s">
        <v>46</v>
      </c>
    </row>
    <row r="200" spans="1:3" ht="13.5" hidden="1" customHeight="1">
      <c r="A200" s="74" t="s">
        <v>46</v>
      </c>
      <c r="B200" s="74" t="s">
        <v>46</v>
      </c>
      <c r="C200" s="74" t="s">
        <v>46</v>
      </c>
    </row>
    <row r="201" spans="1:3" ht="13.5" hidden="1" customHeight="1">
      <c r="A201" s="75" t="s">
        <v>175</v>
      </c>
      <c r="B201" s="75" t="s">
        <v>175</v>
      </c>
      <c r="C201" s="74" t="s">
        <v>46</v>
      </c>
    </row>
    <row r="202" spans="1:3" ht="13.5" hidden="1" customHeight="1">
      <c r="A202" s="75" t="s">
        <v>176</v>
      </c>
      <c r="B202" s="75" t="s">
        <v>176</v>
      </c>
      <c r="C202" s="74" t="s">
        <v>46</v>
      </c>
    </row>
    <row r="203" spans="1:3" ht="13.5" hidden="1" customHeight="1">
      <c r="A203" s="75" t="s">
        <v>177</v>
      </c>
      <c r="B203" s="75" t="s">
        <v>177</v>
      </c>
      <c r="C203" s="74" t="s">
        <v>46</v>
      </c>
    </row>
    <row r="204" spans="1:3" ht="13.5" hidden="1" customHeight="1">
      <c r="A204" s="75" t="s">
        <v>178</v>
      </c>
      <c r="B204" s="75" t="s">
        <v>178</v>
      </c>
      <c r="C204" s="74" t="s">
        <v>46</v>
      </c>
    </row>
    <row r="205" spans="1:3" ht="13.5" hidden="1" customHeight="1">
      <c r="A205" s="75" t="s">
        <v>179</v>
      </c>
      <c r="B205" s="75" t="s">
        <v>179</v>
      </c>
      <c r="C205" s="74" t="s">
        <v>46</v>
      </c>
    </row>
    <row r="206" spans="1:3" ht="13.5" hidden="1" customHeight="1">
      <c r="A206" s="75" t="s">
        <v>180</v>
      </c>
      <c r="B206" s="75" t="s">
        <v>180</v>
      </c>
      <c r="C206" s="74" t="s">
        <v>46</v>
      </c>
    </row>
    <row r="207" spans="1:3" ht="13.5" hidden="1" customHeight="1">
      <c r="A207" s="75" t="s">
        <v>181</v>
      </c>
      <c r="B207" s="75" t="s">
        <v>181</v>
      </c>
      <c r="C207" s="74" t="s">
        <v>46</v>
      </c>
    </row>
    <row r="208" spans="1:3" ht="13.5" hidden="1" customHeight="1">
      <c r="A208" s="75" t="s">
        <v>182</v>
      </c>
      <c r="B208" s="75" t="s">
        <v>182</v>
      </c>
      <c r="C208" s="74" t="s">
        <v>46</v>
      </c>
    </row>
    <row r="209" spans="1:3" ht="13.5" hidden="1" customHeight="1">
      <c r="A209" s="75" t="s">
        <v>183</v>
      </c>
      <c r="B209" s="75" t="s">
        <v>183</v>
      </c>
      <c r="C209" s="74" t="s">
        <v>46</v>
      </c>
    </row>
    <row r="210" spans="1:3" ht="13.5" hidden="1" customHeight="1">
      <c r="A210" s="83" t="s">
        <v>197</v>
      </c>
      <c r="B210" s="92" t="s">
        <v>198</v>
      </c>
      <c r="C210" s="74" t="s">
        <v>46</v>
      </c>
    </row>
    <row r="211" spans="1:3" ht="13.5" hidden="1" customHeight="1">
      <c r="A211" s="75" t="s">
        <v>184</v>
      </c>
      <c r="B211" s="75" t="s">
        <v>184</v>
      </c>
      <c r="C211" s="74" t="s">
        <v>46</v>
      </c>
    </row>
    <row r="212" spans="1:3" ht="13.5" hidden="1" customHeight="1">
      <c r="A212" s="75" t="s">
        <v>185</v>
      </c>
      <c r="B212" s="75" t="s">
        <v>185</v>
      </c>
      <c r="C212" s="74" t="s">
        <v>46</v>
      </c>
    </row>
    <row r="213" spans="1:3" ht="13.5" hidden="1" customHeight="1">
      <c r="A213" s="75" t="s">
        <v>186</v>
      </c>
      <c r="B213" s="75" t="s">
        <v>186</v>
      </c>
      <c r="C213" s="74" t="s">
        <v>46</v>
      </c>
    </row>
    <row r="214" spans="1:3" ht="13.5" hidden="1" customHeight="1"/>
    <row r="215" spans="1:3" hidden="1"/>
  </sheetData>
  <sheetProtection formatCells="0"/>
  <dataConsolidate/>
  <mergeCells count="146">
    <mergeCell ref="L1:Y1"/>
    <mergeCell ref="W3:Y3"/>
    <mergeCell ref="Z3:AA3"/>
    <mergeCell ref="AB3:AC3"/>
    <mergeCell ref="AE3:AF3"/>
    <mergeCell ref="AH3:AI3"/>
    <mergeCell ref="A11:B14"/>
    <mergeCell ref="C11:C12"/>
    <mergeCell ref="D11:AJ11"/>
    <mergeCell ref="Y12:Z12"/>
    <mergeCell ref="AA12:AB12"/>
    <mergeCell ref="AD12:AE12"/>
    <mergeCell ref="AG12:AI12"/>
    <mergeCell ref="C13:C14"/>
    <mergeCell ref="D13:AD13"/>
    <mergeCell ref="D14:AJ14"/>
    <mergeCell ref="H19:I19"/>
    <mergeCell ref="J19:K19"/>
    <mergeCell ref="L19:M19"/>
    <mergeCell ref="AM15:AQ15"/>
    <mergeCell ref="A17:A24"/>
    <mergeCell ref="B17:C20"/>
    <mergeCell ref="D17:E18"/>
    <mergeCell ref="F17:G18"/>
    <mergeCell ref="H17:I18"/>
    <mergeCell ref="J17:K18"/>
    <mergeCell ref="L17:M18"/>
    <mergeCell ref="N17:O18"/>
    <mergeCell ref="P17:Q18"/>
    <mergeCell ref="N19:O19"/>
    <mergeCell ref="P19:Q19"/>
    <mergeCell ref="R19:S19"/>
    <mergeCell ref="T19:U19"/>
    <mergeCell ref="V19:W19"/>
    <mergeCell ref="AM19:AO19"/>
    <mergeCell ref="R17:S18"/>
    <mergeCell ref="T17:U18"/>
    <mergeCell ref="V17:W18"/>
    <mergeCell ref="X17:AJ17"/>
    <mergeCell ref="X18:AJ20"/>
    <mergeCell ref="P20:Q20"/>
    <mergeCell ref="R20:S20"/>
    <mergeCell ref="T20:U20"/>
    <mergeCell ref="V20:W20"/>
    <mergeCell ref="AM20:AO20"/>
    <mergeCell ref="B21:C22"/>
    <mergeCell ref="D21:I22"/>
    <mergeCell ref="J21:M22"/>
    <mergeCell ref="N21:Q22"/>
    <mergeCell ref="R21:U22"/>
    <mergeCell ref="D20:E20"/>
    <mergeCell ref="F20:G20"/>
    <mergeCell ref="H20:I20"/>
    <mergeCell ref="J20:K20"/>
    <mergeCell ref="L20:M20"/>
    <mergeCell ref="N20:O20"/>
    <mergeCell ref="V21:Y21"/>
    <mergeCell ref="AD21:AG21"/>
    <mergeCell ref="V22:W22"/>
    <mergeCell ref="X22:AA22"/>
    <mergeCell ref="AB22:AC22"/>
    <mergeCell ref="D19:E19"/>
    <mergeCell ref="F19:G19"/>
    <mergeCell ref="B23:C24"/>
    <mergeCell ref="D23:E24"/>
    <mergeCell ref="K23:L24"/>
    <mergeCell ref="U23:AJ24"/>
    <mergeCell ref="A30:B36"/>
    <mergeCell ref="D30:N32"/>
    <mergeCell ref="O30:T30"/>
    <mergeCell ref="V30:AA31"/>
    <mergeCell ref="AB30:AB31"/>
    <mergeCell ref="AC30:AC31"/>
    <mergeCell ref="AF30:AF31"/>
    <mergeCell ref="AG30:AG31"/>
    <mergeCell ref="AH30:AH31"/>
    <mergeCell ref="AI30:AI31"/>
    <mergeCell ref="AM23:AM24"/>
    <mergeCell ref="AO23:AO24"/>
    <mergeCell ref="AM25:AM26"/>
    <mergeCell ref="AO25:AQ26"/>
    <mergeCell ref="V26:AA26"/>
    <mergeCell ref="AE27:AJ27"/>
    <mergeCell ref="D33:N34"/>
    <mergeCell ref="V34:AA36"/>
    <mergeCell ref="AB34:AJ36"/>
    <mergeCell ref="D35:N36"/>
    <mergeCell ref="O36:P36"/>
    <mergeCell ref="Q36:T36"/>
    <mergeCell ref="AJ30:AJ31"/>
    <mergeCell ref="AM30:AM32"/>
    <mergeCell ref="AO30:AQ32"/>
    <mergeCell ref="V32:AA33"/>
    <mergeCell ref="AB32:AB33"/>
    <mergeCell ref="AC32:AC33"/>
    <mergeCell ref="AD32:AD33"/>
    <mergeCell ref="AE32:AE33"/>
    <mergeCell ref="AF32:AF33"/>
    <mergeCell ref="AG32:AG33"/>
    <mergeCell ref="AD30:AD31"/>
    <mergeCell ref="AE30:AE31"/>
    <mergeCell ref="AL40:AL41"/>
    <mergeCell ref="AM40:AP41"/>
    <mergeCell ref="AL43:AL44"/>
    <mergeCell ref="AM43:AP44"/>
    <mergeCell ref="AL46:AL47"/>
    <mergeCell ref="AM46:AP47"/>
    <mergeCell ref="AL37:AQ38"/>
    <mergeCell ref="AH32:AH33"/>
    <mergeCell ref="AI32:AI33"/>
    <mergeCell ref="AJ32:AJ33"/>
    <mergeCell ref="K52:O52"/>
    <mergeCell ref="P52:T52"/>
    <mergeCell ref="V52:Z52"/>
    <mergeCell ref="AA52:AE52"/>
    <mergeCell ref="AF52:AJ52"/>
    <mergeCell ref="A47:B47"/>
    <mergeCell ref="C47:K47"/>
    <mergeCell ref="L47:N47"/>
    <mergeCell ref="P47:T47"/>
    <mergeCell ref="V47:Z47"/>
    <mergeCell ref="A48:C49"/>
    <mergeCell ref="AC42:AD44"/>
    <mergeCell ref="V42:AB44"/>
    <mergeCell ref="AE42:AJ44"/>
    <mergeCell ref="B42:F44"/>
    <mergeCell ref="G42:S44"/>
    <mergeCell ref="T42:U44"/>
    <mergeCell ref="J102:L102"/>
    <mergeCell ref="A40:S41"/>
    <mergeCell ref="T40:V41"/>
    <mergeCell ref="W40:Y40"/>
    <mergeCell ref="AA40:AC40"/>
    <mergeCell ref="AE40:AH40"/>
    <mergeCell ref="W41:Y41"/>
    <mergeCell ref="AA41:AC41"/>
    <mergeCell ref="AE41:AH41"/>
    <mergeCell ref="A42:A44"/>
    <mergeCell ref="F77:N77"/>
    <mergeCell ref="F80:N80"/>
    <mergeCell ref="F83:N83"/>
    <mergeCell ref="J100:L100"/>
    <mergeCell ref="J101:L101"/>
    <mergeCell ref="P56:Q56"/>
    <mergeCell ref="K51:T51"/>
    <mergeCell ref="V51:AJ51"/>
  </mergeCells>
  <phoneticPr fontId="1"/>
  <conditionalFormatting sqref="X22:AA22">
    <cfRule type="containsText" dxfId="2" priority="3" operator="containsText" text="９ その他（直接入力）">
      <formula>NOT(ISERROR(SEARCH("９ その他（直接入力）",X22)))</formula>
    </cfRule>
  </conditionalFormatting>
  <conditionalFormatting sqref="J21:M22">
    <cfRule type="cellIs" dxfId="1" priority="1" operator="equal">
      <formula>"その他        （直接入力）"</formula>
    </cfRule>
  </conditionalFormatting>
  <conditionalFormatting sqref="C30:N36">
    <cfRule type="expression" dxfId="0" priority="5">
      <formula>$F$105&gt;=2</formula>
    </cfRule>
  </conditionalFormatting>
  <dataValidations count="13">
    <dataValidation imeMode="fullKatakana" allowBlank="1" showInputMessage="1" showErrorMessage="1" sqref="AM20"/>
    <dataValidation type="textLength" imeMode="off" operator="lessThanOrEqual" allowBlank="1" showInputMessage="1" showErrorMessage="1" error="入力できるのは7桁までの数字です。" sqref="AO25:AQ26">
      <formula1>7</formula1>
    </dataValidation>
    <dataValidation type="textLength" errorStyle="warning" imeMode="off" operator="lessThanOrEqual" allowBlank="1" showInputMessage="1" showErrorMessage="1" error="入力できるのは4桁までの数字です。" sqref="AM22">
      <formula1>4</formula1>
    </dataValidation>
    <dataValidation type="textLength" operator="lessThanOrEqual" allowBlank="1" showInputMessage="1" showErrorMessage="1" error="入力できるのは3桁までの数字です。" sqref="AO22">
      <formula1>3</formula1>
    </dataValidation>
    <dataValidation type="list" allowBlank="1" showInputMessage="1" showErrorMessage="1" sqref="AQ20">
      <formula1>$F$87:$F$90</formula1>
    </dataValidation>
    <dataValidation type="list" allowBlank="1" showInputMessage="1" showErrorMessage="1" sqref="AM25:AM26">
      <formula1>$F$94:$F$96</formula1>
    </dataValidation>
    <dataValidation type="textLength" imeMode="off" operator="lessThanOrEqual" allowBlank="1" showInputMessage="1" showErrorMessage="1" sqref="AM40:AP41 AM43:AP44 AM46:AP47">
      <formula1>11</formula1>
    </dataValidation>
    <dataValidation type="textLength" imeMode="off" operator="lessThanOrEqual" allowBlank="1" showInputMessage="1" showErrorMessage="1" error="入力できるのは3桁までの数字です。" sqref="AM30">
      <formula1>3</formula1>
    </dataValidation>
    <dataValidation type="textLength" operator="lessThanOrEqual" allowBlank="1" showInputMessage="1" showErrorMessage="1" error="入力できるのは7桁までの数字です。" sqref="AO30:AQ32">
      <formula1>7</formula1>
    </dataValidation>
    <dataValidation type="list" allowBlank="1" showInputMessage="1" sqref="J21:M22">
      <formula1>"銀行,信託銀行,信用金庫,信用組合,その他        （直接入力）"</formula1>
    </dataValidation>
    <dataValidation type="list" allowBlank="1" showInputMessage="1" sqref="R21:U22">
      <formula1>"本店,支店,出張所"</formula1>
    </dataValidation>
    <dataValidation type="list" allowBlank="1" showInputMessage="1" sqref="X18:AJ20">
      <formula1>$F$87:$F$90</formula1>
    </dataValidation>
    <dataValidation type="list" allowBlank="1" showInputMessage="1" sqref="X22:AA22">
      <formula1>$F$94:$F$96</formula1>
    </dataValidation>
  </dataValidations>
  <printOptions horizontalCentered="1"/>
  <pageMargins left="0.39370078740157483" right="0.39370078740157483" top="0.27559055118110237" bottom="0.19685039370078741" header="0.51181102362204722" footer="0.23622047244094491"/>
  <pageSetup paperSize="9" scale="9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730418（20191223～）</vt:lpstr>
      <vt:lpstr>'730418（20191223～）'!Print_Area</vt:lpstr>
      <vt:lpstr>'730418（20191223～）'!文字一覧</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18467</dc:creator>
  <cp:lastModifiedBy>23177</cp:lastModifiedBy>
  <cp:lastPrinted>2019-12-18T02:18:41Z</cp:lastPrinted>
  <dcterms:created xsi:type="dcterms:W3CDTF">2015-09-09T05:50:40Z</dcterms:created>
  <dcterms:modified xsi:type="dcterms:W3CDTF">2019-12-18T02:19:44Z</dcterms:modified>
</cp:coreProperties>
</file>